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C:\Users\johan.mendoza\Downloads\PLANTILLAS\"/>
    </mc:Choice>
  </mc:AlternateContent>
  <xr:revisionPtr revIDLastSave="0" documentId="13_ncr:1_{454C8620-620B-4D5C-A7D6-F40F8AE53858}" xr6:coauthVersionLast="47" xr6:coauthVersionMax="47" xr10:uidLastSave="{00000000-0000-0000-0000-000000000000}"/>
  <bookViews>
    <workbookView xWindow="-110" yWindow="-110" windowWidth="19420" windowHeight="10300" tabRatio="684" xr2:uid="{00000000-000D-0000-FFFF-FFFF00000000}"/>
  </bookViews>
  <sheets>
    <sheet name="MATRIZ DE RIESGOS" sheetId="6" r:id="rId1"/>
    <sheet name="ANEXOS" sheetId="12" r:id="rId2"/>
    <sheet name="LISTAS" sheetId="8" state="hidden" r:id="rId3"/>
  </sheets>
  <definedNames>
    <definedName name="_xlnm._FilterDatabase" localSheetId="2" hidden="1">LISTAS!$B$1:$C$1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2" i="6" l="1"/>
  <c r="I30" i="6"/>
  <c r="I138" i="6"/>
  <c r="K14" i="6"/>
  <c r="I94" i="6" l="1"/>
  <c r="K94" i="6"/>
  <c r="S94" i="6"/>
  <c r="W94" i="6"/>
  <c r="Y94" i="6"/>
  <c r="S95" i="6"/>
  <c r="S96" i="6"/>
  <c r="S97" i="6"/>
  <c r="I98" i="6"/>
  <c r="K98" i="6"/>
  <c r="S98" i="6"/>
  <c r="W98" i="6"/>
  <c r="Y98" i="6"/>
  <c r="S99" i="6"/>
  <c r="S100" i="6"/>
  <c r="S101" i="6"/>
  <c r="I102" i="6"/>
  <c r="K102" i="6"/>
  <c r="S102" i="6"/>
  <c r="W102" i="6"/>
  <c r="Y102" i="6"/>
  <c r="S103" i="6"/>
  <c r="S104" i="6"/>
  <c r="S105" i="6"/>
  <c r="I106" i="6"/>
  <c r="K106" i="6"/>
  <c r="S106" i="6"/>
  <c r="W106" i="6"/>
  <c r="Y106" i="6"/>
  <c r="S107" i="6"/>
  <c r="S108" i="6"/>
  <c r="S109" i="6"/>
  <c r="I110" i="6"/>
  <c r="K110" i="6"/>
  <c r="S110" i="6"/>
  <c r="W110" i="6"/>
  <c r="Y110" i="6"/>
  <c r="S111" i="6"/>
  <c r="S112" i="6"/>
  <c r="S113" i="6"/>
  <c r="I114" i="6"/>
  <c r="K114" i="6"/>
  <c r="S114" i="6"/>
  <c r="W114" i="6"/>
  <c r="Y114" i="6"/>
  <c r="S115" i="6"/>
  <c r="S116" i="6"/>
  <c r="S117" i="6"/>
  <c r="I118" i="6"/>
  <c r="K118" i="6"/>
  <c r="S118" i="6"/>
  <c r="W118" i="6"/>
  <c r="Y118" i="6"/>
  <c r="S119" i="6"/>
  <c r="S120" i="6"/>
  <c r="S121" i="6"/>
  <c r="I122" i="6"/>
  <c r="K122" i="6"/>
  <c r="S122" i="6"/>
  <c r="W122" i="6"/>
  <c r="Y122" i="6"/>
  <c r="S123" i="6"/>
  <c r="S124" i="6"/>
  <c r="S125" i="6"/>
  <c r="I126" i="6"/>
  <c r="K126" i="6"/>
  <c r="S126" i="6"/>
  <c r="W126" i="6"/>
  <c r="Y126" i="6"/>
  <c r="S127" i="6"/>
  <c r="S128" i="6"/>
  <c r="S129" i="6"/>
  <c r="I130" i="6"/>
  <c r="K130" i="6"/>
  <c r="S130" i="6"/>
  <c r="W130" i="6"/>
  <c r="Y130" i="6"/>
  <c r="S131" i="6"/>
  <c r="S132" i="6"/>
  <c r="S133" i="6"/>
  <c r="I134" i="6"/>
  <c r="K134" i="6"/>
  <c r="S134" i="6"/>
  <c r="W134" i="6"/>
  <c r="Y134" i="6"/>
  <c r="S135" i="6"/>
  <c r="S136" i="6"/>
  <c r="S137" i="6"/>
  <c r="K138" i="6"/>
  <c r="S138" i="6"/>
  <c r="W138" i="6"/>
  <c r="Y138" i="6"/>
  <c r="S139" i="6"/>
  <c r="S140" i="6"/>
  <c r="S141" i="6"/>
  <c r="I82" i="6"/>
  <c r="K82" i="6"/>
  <c r="S82" i="6"/>
  <c r="W82" i="6"/>
  <c r="Y82" i="6"/>
  <c r="S83" i="6"/>
  <c r="S84" i="6"/>
  <c r="S85" i="6"/>
  <c r="I86" i="6"/>
  <c r="K86" i="6"/>
  <c r="S86" i="6"/>
  <c r="W86" i="6"/>
  <c r="Y86" i="6"/>
  <c r="S87" i="6"/>
  <c r="S88" i="6"/>
  <c r="S89" i="6"/>
  <c r="I90" i="6"/>
  <c r="K90" i="6"/>
  <c r="S90" i="6"/>
  <c r="W90" i="6"/>
  <c r="Y90" i="6"/>
  <c r="S91" i="6"/>
  <c r="S92" i="6"/>
  <c r="S93" i="6"/>
  <c r="I70" i="6"/>
  <c r="K70" i="6"/>
  <c r="S70" i="6"/>
  <c r="W70" i="6"/>
  <c r="Y70" i="6"/>
  <c r="S71" i="6"/>
  <c r="S72" i="6"/>
  <c r="S73" i="6"/>
  <c r="I74" i="6"/>
  <c r="K74" i="6"/>
  <c r="S74" i="6"/>
  <c r="W74" i="6"/>
  <c r="Y74" i="6"/>
  <c r="S75" i="6"/>
  <c r="S76" i="6"/>
  <c r="S77" i="6"/>
  <c r="I78" i="6"/>
  <c r="K78" i="6"/>
  <c r="S78" i="6"/>
  <c r="W78" i="6"/>
  <c r="Y78" i="6"/>
  <c r="S79" i="6"/>
  <c r="S80" i="6"/>
  <c r="S81" i="6"/>
  <c r="I58" i="6"/>
  <c r="K58" i="6"/>
  <c r="S58" i="6"/>
  <c r="W58" i="6"/>
  <c r="Y58" i="6"/>
  <c r="S59" i="6"/>
  <c r="S60" i="6"/>
  <c r="S61" i="6"/>
  <c r="I62" i="6"/>
  <c r="K62" i="6"/>
  <c r="S62" i="6"/>
  <c r="W62" i="6"/>
  <c r="Y62" i="6"/>
  <c r="S63" i="6"/>
  <c r="S64" i="6"/>
  <c r="S65" i="6"/>
  <c r="I66" i="6"/>
  <c r="K66" i="6"/>
  <c r="S66" i="6"/>
  <c r="W66" i="6"/>
  <c r="Y66" i="6"/>
  <c r="S67" i="6"/>
  <c r="S68" i="6"/>
  <c r="S69" i="6"/>
  <c r="I42" i="6"/>
  <c r="K42" i="6"/>
  <c r="S42" i="6"/>
  <c r="W42" i="6"/>
  <c r="Y42" i="6"/>
  <c r="S43" i="6"/>
  <c r="S44" i="6"/>
  <c r="S45" i="6"/>
  <c r="I46" i="6"/>
  <c r="K46" i="6"/>
  <c r="S46" i="6"/>
  <c r="W46" i="6"/>
  <c r="Y46" i="6"/>
  <c r="S47" i="6"/>
  <c r="S48" i="6"/>
  <c r="S49" i="6"/>
  <c r="I50" i="6"/>
  <c r="K50" i="6"/>
  <c r="S50" i="6"/>
  <c r="W50" i="6"/>
  <c r="Y50" i="6"/>
  <c r="S51" i="6"/>
  <c r="S52" i="6"/>
  <c r="S53" i="6"/>
  <c r="I54" i="6"/>
  <c r="K54" i="6"/>
  <c r="S54" i="6"/>
  <c r="W54" i="6"/>
  <c r="Y54" i="6"/>
  <c r="S55" i="6"/>
  <c r="S56" i="6"/>
  <c r="S57" i="6"/>
  <c r="I38" i="6"/>
  <c r="K38" i="6"/>
  <c r="S38" i="6"/>
  <c r="W38" i="6"/>
  <c r="Y38" i="6"/>
  <c r="S39" i="6"/>
  <c r="S40" i="6"/>
  <c r="S41" i="6"/>
  <c r="I18" i="6"/>
  <c r="I26" i="6"/>
  <c r="I34" i="6"/>
  <c r="K18" i="6"/>
  <c r="K22" i="6"/>
  <c r="K26" i="6"/>
  <c r="K30" i="6"/>
  <c r="K34" i="6"/>
  <c r="S15" i="6"/>
  <c r="S16" i="6"/>
  <c r="S17" i="6"/>
  <c r="S18" i="6"/>
  <c r="S19" i="6"/>
  <c r="S20" i="6"/>
  <c r="S21" i="6"/>
  <c r="S22" i="6"/>
  <c r="S23" i="6"/>
  <c r="S24" i="6"/>
  <c r="S25" i="6"/>
  <c r="S26" i="6"/>
  <c r="S27" i="6"/>
  <c r="S28" i="6"/>
  <c r="S29" i="6"/>
  <c r="S30" i="6"/>
  <c r="S31" i="6"/>
  <c r="S32" i="6"/>
  <c r="S33" i="6"/>
  <c r="S34" i="6"/>
  <c r="S35" i="6"/>
  <c r="S36" i="6"/>
  <c r="S37" i="6"/>
  <c r="S14" i="6"/>
  <c r="Y18" i="6"/>
  <c r="Y22" i="6"/>
  <c r="Y26" i="6"/>
  <c r="Y30" i="6"/>
  <c r="Y34" i="6"/>
  <c r="W18" i="6"/>
  <c r="W22" i="6"/>
  <c r="W26" i="6"/>
  <c r="W30" i="6"/>
  <c r="W34" i="6"/>
  <c r="G48" i="12" l="1"/>
  <c r="W14" i="6"/>
  <c r="Y14" i="6"/>
  <c r="H28" i="8" l="1"/>
  <c r="H29" i="8"/>
  <c r="H27" i="8"/>
  <c r="H25" i="8"/>
  <c r="H11" i="8"/>
  <c r="H13" i="8"/>
  <c r="H14" i="8"/>
  <c r="H12" i="8"/>
  <c r="H10" i="8"/>
  <c r="H21" i="8"/>
  <c r="H23" i="8"/>
  <c r="H24" i="8"/>
  <c r="H22" i="8"/>
  <c r="H20" i="8"/>
  <c r="H16" i="8"/>
  <c r="H18" i="8"/>
  <c r="H19" i="8"/>
  <c r="H17" i="8"/>
  <c r="H15" i="8"/>
  <c r="H31" i="8"/>
  <c r="H33" i="8"/>
  <c r="H34" i="8"/>
  <c r="H32" i="8"/>
  <c r="H30" i="8"/>
  <c r="H26" i="8"/>
  <c r="N11" i="8"/>
  <c r="N12" i="8"/>
  <c r="N13" i="8"/>
  <c r="N14" i="8"/>
  <c r="N15" i="8"/>
  <c r="N16" i="8"/>
  <c r="N17" i="8"/>
  <c r="N18" i="8"/>
  <c r="N19" i="8"/>
  <c r="N20" i="8"/>
  <c r="N21" i="8"/>
  <c r="N22" i="8"/>
  <c r="N23" i="8"/>
  <c r="N24" i="8"/>
  <c r="N25" i="8"/>
  <c r="N26" i="8"/>
  <c r="N27" i="8"/>
  <c r="N10" i="8"/>
  <c r="C8" i="6"/>
  <c r="Z78" i="6" l="1"/>
  <c r="Z18" i="6"/>
  <c r="Z66" i="6"/>
  <c r="Z110" i="6"/>
  <c r="Z122" i="6"/>
  <c r="Z126" i="6"/>
  <c r="L54" i="6"/>
  <c r="L18" i="6"/>
  <c r="L130" i="6"/>
  <c r="L62" i="6"/>
  <c r="Z30" i="6"/>
  <c r="L26" i="6"/>
  <c r="L34" i="6"/>
  <c r="Z50" i="6"/>
  <c r="Z118" i="6"/>
  <c r="Z74" i="6"/>
  <c r="Z22" i="6"/>
  <c r="L22" i="6"/>
  <c r="L78" i="6"/>
  <c r="Z102" i="6"/>
  <c r="L70" i="6"/>
  <c r="Z38" i="6"/>
  <c r="L98" i="6"/>
  <c r="Z26" i="6"/>
  <c r="L106" i="6"/>
  <c r="Z34" i="6"/>
  <c r="Z134" i="6"/>
  <c r="Z94" i="6"/>
  <c r="L38" i="6"/>
  <c r="L46" i="6"/>
  <c r="L50" i="6"/>
  <c r="L134" i="6"/>
  <c r="L82" i="6"/>
  <c r="L66" i="6"/>
  <c r="Z54" i="6"/>
  <c r="Z42" i="6"/>
  <c r="L86" i="6"/>
  <c r="L126" i="6"/>
  <c r="Z62" i="6"/>
  <c r="Z86" i="6"/>
  <c r="L58" i="6"/>
  <c r="L74" i="6"/>
  <c r="Z46" i="6"/>
  <c r="Z82" i="6"/>
  <c r="L138" i="6"/>
  <c r="L102" i="6"/>
  <c r="Z98" i="6"/>
  <c r="Z58" i="6"/>
  <c r="Z130" i="6"/>
  <c r="L42" i="6"/>
  <c r="Z114" i="6"/>
  <c r="L118" i="6"/>
  <c r="Z70" i="6"/>
  <c r="L110" i="6"/>
  <c r="L90" i="6"/>
  <c r="L94" i="6"/>
  <c r="L122" i="6"/>
  <c r="Z106" i="6"/>
  <c r="Z90" i="6"/>
  <c r="Z138" i="6"/>
  <c r="L30" i="6"/>
  <c r="L114" i="6"/>
  <c r="T59" i="6"/>
  <c r="T65" i="6"/>
  <c r="T42" i="6"/>
  <c r="T47" i="6"/>
  <c r="T53" i="6"/>
  <c r="T38" i="6"/>
  <c r="T28" i="6"/>
  <c r="T29" i="6"/>
  <c r="T52" i="6"/>
  <c r="T104" i="6"/>
  <c r="T120" i="6"/>
  <c r="T136" i="6"/>
  <c r="T92" i="6"/>
  <c r="T30" i="6"/>
  <c r="T15" i="6"/>
  <c r="T64" i="6"/>
  <c r="T60" i="6"/>
  <c r="T48" i="6"/>
  <c r="T14" i="6"/>
  <c r="T94" i="6"/>
  <c r="T99" i="6"/>
  <c r="T105" i="6"/>
  <c r="T110" i="6"/>
  <c r="T115" i="6"/>
  <c r="T121" i="6"/>
  <c r="T126" i="6"/>
  <c r="T131" i="6"/>
  <c r="T137" i="6"/>
  <c r="T82" i="6"/>
  <c r="T87" i="6"/>
  <c r="T93" i="6"/>
  <c r="T74" i="6"/>
  <c r="T31" i="6"/>
  <c r="T79" i="6"/>
  <c r="T61" i="6"/>
  <c r="T66" i="6"/>
  <c r="T43" i="6"/>
  <c r="T49" i="6"/>
  <c r="T54" i="6"/>
  <c r="T39" i="6"/>
  <c r="T16" i="6"/>
  <c r="T32" i="6"/>
  <c r="T100" i="6"/>
  <c r="T116" i="6"/>
  <c r="T132" i="6"/>
  <c r="T88" i="6"/>
  <c r="T17" i="6"/>
  <c r="T33" i="6"/>
  <c r="T85" i="6"/>
  <c r="T26" i="6"/>
  <c r="T80" i="6"/>
  <c r="T44" i="6"/>
  <c r="T40" i="6"/>
  <c r="T18" i="6"/>
  <c r="T34" i="6"/>
  <c r="T37" i="6"/>
  <c r="T102" i="6"/>
  <c r="T113" i="6"/>
  <c r="T134" i="6"/>
  <c r="T90" i="6"/>
  <c r="T77" i="6"/>
  <c r="T23" i="6"/>
  <c r="T95" i="6"/>
  <c r="T101" i="6"/>
  <c r="T106" i="6"/>
  <c r="T111" i="6"/>
  <c r="T117" i="6"/>
  <c r="T122" i="6"/>
  <c r="T127" i="6"/>
  <c r="T133" i="6"/>
  <c r="T138" i="6"/>
  <c r="T83" i="6"/>
  <c r="T89" i="6"/>
  <c r="T70" i="6"/>
  <c r="T75" i="6"/>
  <c r="T19" i="6"/>
  <c r="T35" i="6"/>
  <c r="T25" i="6"/>
  <c r="T81" i="6"/>
  <c r="T62" i="6"/>
  <c r="T67" i="6"/>
  <c r="T45" i="6"/>
  <c r="T50" i="6"/>
  <c r="T55" i="6"/>
  <c r="T41" i="6"/>
  <c r="T20" i="6"/>
  <c r="T36" i="6"/>
  <c r="T123" i="6"/>
  <c r="T72" i="6"/>
  <c r="T96" i="6"/>
  <c r="T112" i="6"/>
  <c r="T128" i="6"/>
  <c r="T84" i="6"/>
  <c r="T76" i="6"/>
  <c r="T21" i="6"/>
  <c r="T107" i="6"/>
  <c r="T118" i="6"/>
  <c r="T129" i="6"/>
  <c r="T139" i="6"/>
  <c r="T71" i="6"/>
  <c r="T140" i="6"/>
  <c r="T68" i="6"/>
  <c r="T56" i="6"/>
  <c r="T22" i="6"/>
  <c r="T97" i="6"/>
  <c r="T58" i="6"/>
  <c r="T63" i="6"/>
  <c r="T69" i="6"/>
  <c r="T46" i="6"/>
  <c r="T51" i="6"/>
  <c r="T57" i="6"/>
  <c r="T24" i="6"/>
  <c r="T108" i="6"/>
  <c r="T124" i="6"/>
  <c r="T98" i="6"/>
  <c r="T103" i="6"/>
  <c r="T109" i="6"/>
  <c r="T114" i="6"/>
  <c r="T119" i="6"/>
  <c r="T125" i="6"/>
  <c r="T130" i="6"/>
  <c r="T135" i="6"/>
  <c r="T141" i="6"/>
  <c r="T86" i="6"/>
  <c r="T91" i="6"/>
  <c r="T73" i="6"/>
  <c r="T78" i="6"/>
  <c r="T27" i="6"/>
  <c r="Z14" i="6"/>
  <c r="K52" i="12" l="1"/>
  <c r="I52" i="12"/>
  <c r="C52" i="12"/>
  <c r="E52" i="12" s="1"/>
  <c r="G52" i="12" s="1"/>
  <c r="G54" i="12" l="1"/>
  <c r="E54" i="12"/>
  <c r="C54" i="12"/>
  <c r="I14" i="6" l="1"/>
  <c r="L1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JORGE ENRIQUE GUTIERREZ RAMIREZ</author>
    <author>JOHAN SEBASTIAN MENDOZA CAMPO</author>
    <author>Eduardo</author>
  </authors>
  <commentList>
    <comment ref="A8" authorId="0" shapeId="0" xr:uid="{937C3280-4F2C-4EBE-B52C-2192DD69E92F}">
      <text>
        <r>
          <rPr>
            <b/>
            <sz val="9"/>
            <color indexed="81"/>
            <rFont val="Tahoma"/>
            <family val="2"/>
          </rPr>
          <t>Seleccionar el código del proceso de acuerdo con el SGI-OD-01</t>
        </r>
        <r>
          <rPr>
            <sz val="9"/>
            <color indexed="81"/>
            <rFont val="Tahoma"/>
            <family val="2"/>
          </rPr>
          <t xml:space="preserve">
</t>
        </r>
      </text>
    </comment>
    <comment ref="A11" authorId="1" shapeId="0" xr:uid="{DE2E263E-A2D6-45B7-AA3E-95916C698695}">
      <text>
        <r>
          <rPr>
            <sz val="9"/>
            <color indexed="81"/>
            <rFont val="Tahoma"/>
            <family val="2"/>
          </rPr>
          <t xml:space="preserve">El ID del riesgo será la unión del código del proceso y un consecutivo que inicia con la R (Riesgo), así
Codigo del proceso - R1
</t>
        </r>
        <r>
          <rPr>
            <b/>
            <sz val="9"/>
            <color indexed="81"/>
            <rFont val="Tahoma"/>
            <family val="2"/>
          </rPr>
          <t>EJEMPLO:</t>
        </r>
        <r>
          <rPr>
            <sz val="9"/>
            <color indexed="81"/>
            <rFont val="Tahoma"/>
            <family val="2"/>
          </rPr>
          <t xml:space="preserve">
Proceso: SGC
Riesgo: 1</t>
        </r>
        <r>
          <rPr>
            <b/>
            <sz val="9"/>
            <color indexed="81"/>
            <rFont val="Tahoma"/>
            <family val="2"/>
          </rPr>
          <t xml:space="preserve">
Código: SGC-R1</t>
        </r>
        <r>
          <rPr>
            <sz val="9"/>
            <color indexed="81"/>
            <rFont val="Tahoma"/>
            <family val="2"/>
          </rPr>
          <t xml:space="preserve">
</t>
        </r>
      </text>
    </comment>
    <comment ref="B12" authorId="1" shapeId="0" xr:uid="{3180E42F-9FD6-428B-9CFF-8BC78C1AC4D9}">
      <text>
        <r>
          <rPr>
            <b/>
            <sz val="9"/>
            <color indexed="81"/>
            <rFont val="Tahoma"/>
            <family val="2"/>
          </rPr>
          <t>VER EN LA PESTAÑA "ANEXOS" LA TABLA 1.a FACTOR DEL RIESGO</t>
        </r>
      </text>
    </comment>
    <comment ref="C12" authorId="0" shapeId="0" xr:uid="{F372DEC9-1639-40A7-A97F-8434A29A7D26}">
      <text>
        <r>
          <rPr>
            <sz val="9"/>
            <color indexed="81"/>
            <rFont val="Tahoma"/>
            <family val="2"/>
          </rPr>
          <t>Identificar la actividad de acuerdo con lo definido en la Caracterización de proceso, las observaciones o históricos registrados por el mismo proceso durante la operación, etc.</t>
        </r>
      </text>
    </comment>
    <comment ref="E12" authorId="1" shapeId="0" xr:uid="{78D03E0E-E857-4595-ACA8-3048B71A72FB}">
      <text>
        <r>
          <rPr>
            <b/>
            <sz val="9"/>
            <color indexed="81"/>
            <rFont val="Tahoma"/>
            <family val="2"/>
          </rPr>
          <t>VER EN LA PESTAÑA "ANEXOS" LA TABLA 2.b CLASIFICACIÓN DEL RIESGO</t>
        </r>
      </text>
    </comment>
    <comment ref="M12" authorId="0" shapeId="0" xr:uid="{27EF75CE-3DE4-40DB-A74F-EA1136CA85FB}">
      <text>
        <r>
          <rPr>
            <sz val="9"/>
            <color indexed="81"/>
            <rFont val="Tahoma"/>
            <family val="2"/>
          </rPr>
          <t>Incluir las filas que sean necesarias para describir los controles establecidos para el tratamiento del riesgo</t>
        </r>
      </text>
    </comment>
    <comment ref="O12" authorId="0" shapeId="0" xr:uid="{D45A711B-9934-40AD-B3EA-0F37944FF469}">
      <text>
        <r>
          <rPr>
            <sz val="9"/>
            <color indexed="81"/>
            <rFont val="Tahoma"/>
            <family val="2"/>
          </rPr>
          <t>Definir de acuerdo con los roles y responsabilidades que contiene el proceso, el cargo de responsable de llevar a cabo ese control</t>
        </r>
      </text>
    </comment>
    <comment ref="U12" authorId="2" shapeId="0" xr:uid="{FC6ACC07-E6A7-45BF-8DA3-FA670E1E1292}">
      <text>
        <r>
          <rPr>
            <b/>
            <sz val="9"/>
            <color indexed="81"/>
            <rFont val="Tahoma"/>
            <family val="2"/>
          </rPr>
          <t>REGISTRAR EL PORCENTAJE DE CALIFICACIÓN DEL CONTROL DE ACUERDO A LA APLICACIÓN DE LA TABLA</t>
        </r>
      </text>
    </comment>
    <comment ref="AA12" authorId="1" shapeId="0" xr:uid="{AF7D4741-0EAB-4DF9-9D24-7D9FE5D0E577}">
      <text>
        <r>
          <rPr>
            <b/>
            <sz val="10"/>
            <color indexed="81"/>
            <rFont val="Tahoma"/>
            <family val="2"/>
          </rPr>
          <t xml:space="preserve">EVITAR: </t>
        </r>
        <r>
          <rPr>
            <sz val="10"/>
            <color indexed="81"/>
            <rFont val="Tahoma"/>
            <family val="2"/>
          </rPr>
          <t xml:space="preserve">Opción de manejo que determina la formulación de acciones donde se prevenga la materialización del riesgo mediante el fortalecimiento de controles identificados.
El riesgo se encuentra en un nivel de exposicion considerable, se deben generar acciones encaminadas a prevenir su materialización. Ej: cambios en la infraestructura, cambios de software, reestructuración del proceso o de actividades, entre otros.
</t>
        </r>
        <r>
          <rPr>
            <b/>
            <sz val="10"/>
            <color indexed="81"/>
            <rFont val="Tahoma"/>
            <family val="2"/>
          </rPr>
          <t>REDUCIR:</t>
        </r>
        <r>
          <rPr>
            <sz val="10"/>
            <color indexed="81"/>
            <rFont val="Tahoma"/>
            <family val="2"/>
          </rPr>
          <t xml:space="preserve"> Después de realizar un análisis y considerar los niveles de riesgo, se determina adoptar medidas para reducir la probabilidad o el impacto del riesgo, o ambos, por lo general lleva a la implementación de nuevos controles.
</t>
        </r>
        <r>
          <rPr>
            <b/>
            <sz val="10"/>
            <color indexed="81"/>
            <rFont val="Tahoma"/>
            <family val="2"/>
          </rPr>
          <t xml:space="preserve">
COMPARTIR O TRANSFERIR</t>
        </r>
        <r>
          <rPr>
            <sz val="10"/>
            <color indexed="81"/>
            <rFont val="Tahoma"/>
            <family val="2"/>
          </rPr>
          <t xml:space="preserve">: Después de realizar un análisis, se considera que la mejor estrategia es compartir las pérdidas producto de la materialización de un riesgo con otras organizaciones mediante figuras como outsourcing, seguros, sitios alternos.
</t>
        </r>
        <r>
          <rPr>
            <b/>
            <sz val="10"/>
            <color indexed="81"/>
            <rFont val="Tahoma"/>
            <family val="2"/>
          </rPr>
          <t>ASUMIR:</t>
        </r>
        <r>
          <rPr>
            <sz val="10"/>
            <color indexed="81"/>
            <rFont val="Tahoma"/>
            <family val="2"/>
          </rPr>
          <t xml:space="preserve"> Opción de manejo donde se acepta la pérdida residual probable, si el riesgo se materializa.
El riesgo se encuentra en un nivel de exposición controlado. Se sugiere realizar acciones adicionales que permitan fortalecer la administración del riesgo enfocadas en el mejoramiento de controles existentes o generar nuevos controles para atacar todas las causas identificadas.</t>
        </r>
      </text>
    </comment>
    <comment ref="P13" authorId="2" shapeId="0" xr:uid="{B01B9D28-1E0A-4B5A-94DD-AF6DEB6825AA}">
      <text>
        <r>
          <rPr>
            <b/>
            <sz val="11"/>
            <color indexed="81"/>
            <rFont val="Tahoma"/>
            <family val="2"/>
          </rPr>
          <t xml:space="preserve">PREVENTIVO: </t>
        </r>
        <r>
          <rPr>
            <sz val="11"/>
            <color indexed="81"/>
            <rFont val="Tahoma"/>
            <family val="2"/>
          </rPr>
          <t xml:space="preserve">Va a las causas del riesgo, es decir, antes de que se realice la actividad originadora del riesgo (atacan la probabilidad de ocurrencia del riesgo).
</t>
        </r>
        <r>
          <rPr>
            <b/>
            <sz val="11"/>
            <color indexed="81"/>
            <rFont val="Tahoma"/>
            <family val="2"/>
          </rPr>
          <t xml:space="preserve">DETECTIVO: </t>
        </r>
        <r>
          <rPr>
            <sz val="11"/>
            <color indexed="81"/>
            <rFont val="Tahoma"/>
            <family val="2"/>
          </rPr>
          <t xml:space="preserve">Detecta que algo ocurre durante la ejecución del proceso, sin embargo, generan reprocesos (atacan la probabilidad de ocurrencia del riesgo).
</t>
        </r>
        <r>
          <rPr>
            <b/>
            <sz val="11"/>
            <color indexed="81"/>
            <rFont val="Tahoma"/>
            <family val="2"/>
          </rPr>
          <t xml:space="preserve">CORRECTIVO: </t>
        </r>
        <r>
          <rPr>
            <sz val="11"/>
            <color indexed="81"/>
            <rFont val="Tahoma"/>
            <family val="2"/>
          </rPr>
          <t>Estos se accionan en la salida del proceso, después de materializado el riesgo (atacan el impacto frente a la materialización del riesgo).</t>
        </r>
      </text>
    </comment>
    <comment ref="Q13" authorId="0" shapeId="0" xr:uid="{B5161EA8-3E0B-4AAE-9DAD-FC56E8D317DB}">
      <text>
        <r>
          <rPr>
            <b/>
            <sz val="11"/>
            <color indexed="81"/>
            <rFont val="Tahoma"/>
            <family val="2"/>
          </rPr>
          <t xml:space="preserve">PERMANENTE: </t>
        </r>
        <r>
          <rPr>
            <sz val="11"/>
            <color indexed="81"/>
            <rFont val="Tahoma"/>
            <family val="2"/>
          </rPr>
          <t xml:space="preserve">Controles claves aplicados durante todo el proceso, es decir, en cada operación.
</t>
        </r>
        <r>
          <rPr>
            <b/>
            <sz val="11"/>
            <color indexed="81"/>
            <rFont val="Tahoma"/>
            <family val="2"/>
          </rPr>
          <t xml:space="preserve">PERIÓDICO: </t>
        </r>
        <r>
          <rPr>
            <sz val="11"/>
            <color indexed="81"/>
            <rFont val="Tahoma"/>
            <family val="2"/>
          </rPr>
          <t xml:space="preserve">Controles claves aplicado en forma constante sólo cuando ha transcurrido un periodo específico de tiempo.
</t>
        </r>
        <r>
          <rPr>
            <b/>
            <sz val="11"/>
            <color indexed="81"/>
            <rFont val="Tahoma"/>
            <family val="2"/>
          </rPr>
          <t>OCASIONAL:</t>
        </r>
        <r>
          <rPr>
            <sz val="11"/>
            <color indexed="81"/>
            <rFont val="Tahoma"/>
            <family val="2"/>
          </rPr>
          <t>Controles claves que se aplican sólo de manera ocasional sin seguir un patrón periódico.</t>
        </r>
      </text>
    </comment>
    <comment ref="R13" authorId="0" shapeId="0" xr:uid="{823C0370-8DCC-4EA0-9A99-BBE6E8EA9B3B}">
      <text>
        <r>
          <rPr>
            <b/>
            <sz val="11"/>
            <color indexed="81"/>
            <rFont val="Tahoma"/>
            <family val="2"/>
          </rPr>
          <t xml:space="preserve">CONTROL AUTOMATIZADO: </t>
        </r>
        <r>
          <rPr>
            <sz val="11"/>
            <color indexed="81"/>
            <rFont val="Tahoma"/>
            <family val="2"/>
          </rPr>
          <t xml:space="preserve">El control está incluido en software para que su ejecución sea programada y se aplique durante la ejecución de la actividad, de acuerdo con los criterios definidos, es decir, no necesita la presencia del responsable para iniciarse.
</t>
        </r>
        <r>
          <rPr>
            <b/>
            <sz val="11"/>
            <color indexed="81"/>
            <rFont val="Tahoma"/>
            <family val="2"/>
          </rPr>
          <t>CONTROL MANUAL</t>
        </r>
        <r>
          <rPr>
            <sz val="11"/>
            <color indexed="81"/>
            <rFont val="Tahoma"/>
            <family val="2"/>
          </rPr>
          <t>: El control debe ser efectuado por el responsable desde su inicio hasta su fin durante la ejecución de la actividad.</t>
        </r>
        <r>
          <rPr>
            <sz val="9"/>
            <color indexed="81"/>
            <rFont val="Tahoma"/>
            <family val="2"/>
          </rPr>
          <t xml:space="preserve">
</t>
        </r>
      </text>
    </comment>
    <comment ref="AB13" authorId="0" shapeId="0" xr:uid="{0938B41F-398C-4F83-BBFA-CE63F2E48C22}">
      <text>
        <r>
          <rPr>
            <sz val="9"/>
            <color indexed="81"/>
            <rFont val="Tahoma"/>
            <family val="2"/>
          </rPr>
          <t>INGRESAR EL CONSECUTIVO ASIGNADO AL PLAN DE ACCIÓN PROPUESTO.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JOHAN SEBASTIAN MENDOZA CAMPO</author>
  </authors>
  <commentList>
    <comment ref="A25" authorId="0" shapeId="0" xr:uid="{356439B6-EF21-4CE5-90EB-745E54B91B37}">
      <text>
        <r>
          <rPr>
            <b/>
            <sz val="9"/>
            <color indexed="81"/>
            <rFont val="Tahoma"/>
            <family val="2"/>
          </rPr>
          <t>Estimación de la severidad del evento y/o grado de impacto de la materialización del riesgo sobre las categorías de impacto establecidas</t>
        </r>
      </text>
    </comment>
    <comment ref="C26" authorId="0" shapeId="0" xr:uid="{0A90D504-2809-4AE2-B942-60E737845A80}">
      <text>
        <r>
          <rPr>
            <b/>
            <sz val="9"/>
            <color indexed="81"/>
            <rFont val="Tahoma"/>
            <family val="2"/>
          </rPr>
          <t>Seriedad del efecto del indicio de atención insegura sobre el paciente.</t>
        </r>
      </text>
    </comment>
    <comment ref="D26" authorId="0" shapeId="0" xr:uid="{80ACA2D9-7ACF-47BA-B18C-95A0F1AFCDD7}">
      <text>
        <r>
          <rPr>
            <b/>
            <sz val="9"/>
            <color indexed="81"/>
            <rFont val="Tahoma"/>
            <family val="2"/>
          </rPr>
          <t>Afectación de la prestación del servicio al usuario/paciente.</t>
        </r>
      </text>
    </comment>
    <comment ref="E26" authorId="0" shapeId="0" xr:uid="{12696EBE-651F-475A-8A9E-7C1E16ED055D}">
      <text>
        <r>
          <rPr>
            <b/>
            <sz val="9"/>
            <color indexed="81"/>
            <rFont val="Tahoma"/>
            <family val="2"/>
          </rPr>
          <t>Emisiones de resoluciones administrativas y/o judiciales por el incumplimiento de normas, regulaciones u obligaciones.</t>
        </r>
      </text>
    </comment>
    <comment ref="F26" authorId="0" shapeId="0" xr:uid="{B489E69E-5AD6-4B52-B03A-32070EECF3AC}">
      <text>
        <r>
          <rPr>
            <b/>
            <sz val="9"/>
            <color indexed="81"/>
            <rFont val="Tahoma"/>
            <family val="2"/>
          </rPr>
          <t>La pérdida de ingresos directa y los costos u otros gastos financieros indirectos que se generarían para la Organización.</t>
        </r>
      </text>
    </comment>
    <comment ref="G26" authorId="0" shapeId="0" xr:uid="{35B9F79C-DF51-437C-B45F-9F5D11C763F9}">
      <text>
        <r>
          <rPr>
            <b/>
            <sz val="9"/>
            <color indexed="81"/>
            <rFont val="Tahoma"/>
            <family val="2"/>
          </rPr>
          <t>Afectación en el SGC por el incumplimiento de requisitos de la Norma ISO 9001:2015 y del Proceso</t>
        </r>
      </text>
    </comment>
    <comment ref="C27" authorId="0" shapeId="0" xr:uid="{44C7BFF0-910F-4276-A07F-C1BF8156D391}">
      <text>
        <r>
          <rPr>
            <b/>
            <sz val="9"/>
            <color indexed="81"/>
            <rFont val="Tahoma"/>
            <family val="2"/>
          </rPr>
          <t>No hay afectación, los daños son minimos, Sin lesiones o No hay pérdida funcional.</t>
        </r>
      </text>
    </comment>
    <comment ref="D27" authorId="0" shapeId="0" xr:uid="{C55BEA7C-9518-4797-B046-178B3488AEEF}">
      <text>
        <r>
          <rPr>
            <b/>
            <sz val="9"/>
            <color indexed="81"/>
            <rFont val="Tahoma"/>
            <family val="2"/>
          </rPr>
          <t>No hay afectación en la Prestación del Servicio.</t>
        </r>
      </text>
    </comment>
    <comment ref="E27" authorId="0" shapeId="0" xr:uid="{B3935DDB-5772-46F5-AE4E-885358120E46}">
      <text>
        <r>
          <rPr>
            <b/>
            <sz val="9"/>
            <color indexed="81"/>
            <rFont val="Tahoma"/>
            <family val="2"/>
          </rPr>
          <t>No se presenta vulneración de derechos (fundamentales y/o constitucionales).
No se presentan quejas o reclamaciones.
No se presenta afectación en la atención al usuario
No se presenta repercusion en la salud del paciente.</t>
        </r>
      </text>
    </comment>
    <comment ref="F27" authorId="0" shapeId="0" xr:uid="{5D1B4188-5E89-4B6A-AB45-6E1388DB46B2}">
      <text>
        <r>
          <rPr>
            <b/>
            <sz val="9"/>
            <color indexed="81"/>
            <rFont val="Tahoma"/>
            <family val="2"/>
          </rPr>
          <t>Pérdidas &lt; $1.000.000</t>
        </r>
      </text>
    </comment>
    <comment ref="G27" authorId="0" shapeId="0" xr:uid="{52991CE3-92E7-4F70-8175-6075E96641F8}">
      <text>
        <r>
          <rPr>
            <b/>
            <sz val="9"/>
            <color indexed="81"/>
            <rFont val="Tahoma"/>
            <family val="2"/>
          </rPr>
          <t>No hay afectación al SGC
No hay afectación del desempeño esperado del proceso
Sin evidencia de incumplimiento de requisitos.</t>
        </r>
      </text>
    </comment>
    <comment ref="C28" authorId="0" shapeId="0" xr:uid="{DFAE6B8B-FF1D-482C-ACB5-491E7CC41580}">
      <text>
        <r>
          <rPr>
            <b/>
            <sz val="9"/>
            <color indexed="81"/>
            <rFont val="Tahoma"/>
            <family val="2"/>
          </rPr>
          <t>Afectación no significativa, los daños y la intervención son mínimos, Pérdida funcional minima no permanente.</t>
        </r>
      </text>
    </comment>
    <comment ref="D28" authorId="0" shapeId="0" xr:uid="{CB05BD6B-FC15-4610-A141-CD43CF2CF56E}">
      <text>
        <r>
          <rPr>
            <b/>
            <sz val="9"/>
            <color indexed="81"/>
            <rFont val="Tahoma"/>
            <family val="2"/>
          </rPr>
          <t>Afectación no significativa que permite la prestación y continuidad en la atención al usuario/paciente.
Daños minimos en maquinaria/equipos, infraestructura, que permite la prestación y continuidad en la atención al usuario/paciente.
Fallas no significativas en la aplicación de la informaciòn documentada (Procedimientos, Guias, Protocolos, Formatos, etc.), que permiten la prestación y continuidad en la atención al usuario/paciente.</t>
        </r>
      </text>
    </comment>
    <comment ref="E28" authorId="0" shapeId="0" xr:uid="{3C49FA46-F113-4EAB-B5D7-1E0C9B9D0530}">
      <text>
        <r>
          <rPr>
            <b/>
            <sz val="9"/>
            <color indexed="81"/>
            <rFont val="Tahoma"/>
            <family val="2"/>
          </rPr>
          <t>Se presenta vulneración de derechos (fundamentales y/o constitucionales).
Se presentan quejas o reclamaciones que pueden dar inicio a proceso legal.
Posible afectación en la atención al usuario
Posible repercusión en la salud del paciente.
No existe responsabilidad objetiva (institución/administrativa) y/o subjetiva (persona).</t>
        </r>
      </text>
    </comment>
    <comment ref="F28" authorId="0" shapeId="0" xr:uid="{086B02BE-22F5-48B8-B6C4-F485096719FD}">
      <text>
        <r>
          <rPr>
            <b/>
            <sz val="9"/>
            <color indexed="81"/>
            <rFont val="Tahoma"/>
            <family val="2"/>
          </rPr>
          <t>$1.000.000 &lt; Pérdidas &lt; $10.000.000</t>
        </r>
      </text>
    </comment>
    <comment ref="G28" authorId="0" shapeId="0" xr:uid="{8D851208-5017-472E-A139-707BB50C72EC}">
      <text>
        <r>
          <rPr>
            <b/>
            <sz val="9"/>
            <color indexed="81"/>
            <rFont val="Tahoma"/>
            <family val="2"/>
          </rPr>
          <t>No hay afectación al SGC
Afectación menor en  las actividades y criterios dentro del mismo proceso sin afectar el desempeño del proceso ni de otros procesos
Sin incumplimiento de requisitos</t>
        </r>
      </text>
    </comment>
    <comment ref="C29" authorId="0" shapeId="0" xr:uid="{60763A2F-A6A5-45C5-9673-A33EB55211A7}">
      <text>
        <r>
          <rPr>
            <b/>
            <sz val="9"/>
            <color indexed="81"/>
            <rFont val="Tahoma"/>
            <family val="2"/>
          </rPr>
          <t>Afectación moderada, temporal o permanente.
Intervención requerida.
Prolongación de la estancia.</t>
        </r>
      </text>
    </comment>
    <comment ref="D29" authorId="0" shapeId="0" xr:uid="{F57E5286-D3AD-421F-879E-27CB6564A5FE}">
      <text>
        <r>
          <rPr>
            <b/>
            <sz val="9"/>
            <color indexed="81"/>
            <rFont val="Tahoma"/>
            <family val="2"/>
          </rPr>
          <t>Afectación moderada que no permite la prestación y/o continuidad en la atención al usuario/paciente (No contar con el personal requerido en el proceso y/o con las competencias requeridas, no hay suficiente disponibilidad de medicamentos e insumos, disponibilidad limitada de insumos de oficina requeridos en el proceso).
Daños temporales en maquinaria/equipos (biomédicos, computadores) e infraestructura (a nivel estético), que no permite la prestación y/o continuidad en la atención al usuario/paciente.
Daños temporales en sistemas informáticos y de comunicaciones (sistemas de información, internet, servidores, etc.) que no permite la prestación y/o continuidad en la atención al usuario/paciente.
Fallas significativas en la aplicación de la información documentada (Falta de socialización de Procedimientos, Guias, Protocolos, Formatos, etc.), que no permiten la prestación y/o continuidad en la atención al usuario/paciente.</t>
        </r>
      </text>
    </comment>
    <comment ref="E29" authorId="0" shapeId="0" xr:uid="{C3FB7FF6-451E-4D11-B8A3-9D47B763F723}">
      <text>
        <r>
          <rPr>
            <b/>
            <sz val="9"/>
            <color indexed="81"/>
            <rFont val="Tahoma"/>
            <family val="2"/>
          </rPr>
          <t>Se presenta vulneración de derechos (fundamentales y/o constitucionales).
Se presentan quejas o reclamaciones (verbal o por escrito) que dan inicio a proceso legal (Derecho de petición, acción: de tutela, civil o administrativa).
Afectación en la atención al usuario
Repercusiones en la salud del paciente.
Posible existencia de responsabilidad objetiva (institución/administrativa) y/o subjetiva (persona).</t>
        </r>
      </text>
    </comment>
    <comment ref="F29" authorId="0" shapeId="0" xr:uid="{8E7213D3-C8B0-4BE3-853A-85A72EF1C49C}">
      <text>
        <r>
          <rPr>
            <b/>
            <sz val="9"/>
            <color indexed="81"/>
            <rFont val="Tahoma"/>
            <family val="2"/>
          </rPr>
          <t>$10.000.000 &lt; Pérdidas &lt; $100.000.000</t>
        </r>
      </text>
    </comment>
    <comment ref="G29" authorId="0" shapeId="0" xr:uid="{69C8A8E7-6FC8-4880-843E-EFC24756D72A}">
      <text>
        <r>
          <rPr>
            <b/>
            <sz val="9"/>
            <color indexed="81"/>
            <rFont val="Tahoma"/>
            <family val="2"/>
          </rPr>
          <t>Afectación del SGC
Afectación moderada en las actividades y criterios dentro del mismo proceso afectando el desempeño del proceso y/o de otros procesos
Con incumplimiento de requisitos.</t>
        </r>
      </text>
    </comment>
    <comment ref="C30" authorId="0" shapeId="0" xr:uid="{746B978C-A284-4FCA-B903-A1CB1E2A1B13}">
      <text>
        <r>
          <rPr>
            <b/>
            <sz val="9"/>
            <color indexed="81"/>
            <rFont val="Tahoma"/>
            <family val="2"/>
          </rPr>
          <t>Afectación grave permanente.
Daños significativos.
Hospitalización.
Intervención quirúrgica.
Prolongación de larga duración de la estancia.</t>
        </r>
      </text>
    </comment>
    <comment ref="D30" authorId="0" shapeId="0" xr:uid="{20D3E247-A51B-4E37-80D5-49EDC98BDB15}">
      <text>
        <r>
          <rPr>
            <b/>
            <sz val="9"/>
            <color indexed="81"/>
            <rFont val="Tahoma"/>
            <family val="2"/>
          </rPr>
          <t>Afectación grave que no permite la prestación y/o continuidad en la atención al usuario/paciente (Medicamentos disponibles no son los adecuados o requeridos, desabastecimiento total de medicamentos y/o insumos por logística interna, sin diponibilidad de insumos de oficina requeridos en el proceso).
No contar con la maquinaria/equipos (biomédicos, computadores) y/o daños en infraestructura (que limitan la capacidad instalada), que no permite la prestación y/o continuidad en la atención al usuario/paciente.
Fallas graves en la aplicación de la información documentada (No existen Procedimientos, Guias, Protocolos, Formatos, etc.), que no permiten la prestación y/o continuidad en la atención al usuario/paciente.
Daños graves en sistemas informáticos y de comunicaciones, internet, servidores, etc.) que no permite la prestación y/o continuidad en la atención al usuario/paciente.</t>
        </r>
      </text>
    </comment>
    <comment ref="E30" authorId="0" shapeId="0" xr:uid="{84C6EA2F-B40E-4B8E-BA6E-715795C0B11D}">
      <text>
        <r>
          <rPr>
            <b/>
            <sz val="9"/>
            <color indexed="81"/>
            <rFont val="Tahoma"/>
            <family val="2"/>
          </rPr>
          <t>Se presenta vulneración de derechos (fundamentales y/o constitucionales).
Se presentan quejas o reclamaciones (verbal o por escrito) que dan inicio a proceso legal (Derecho de petición, acción: de tutela, civil o administrativa).
Afectación en la atención al usuario
Repercusiones en la salud y/o calidad de vida del paciente.
Lesión culposa.
Incumplimiento en los requisitos de contratos.
Existencia de responsabilidad objetiva (institución/administrativa) y/o subjetiva (persona).</t>
        </r>
      </text>
    </comment>
    <comment ref="F30" authorId="0" shapeId="0" xr:uid="{AF8D6F3C-FFE1-4F87-AE17-EE8215F6113E}">
      <text>
        <r>
          <rPr>
            <b/>
            <sz val="9"/>
            <color indexed="81"/>
            <rFont val="Tahoma"/>
            <family val="2"/>
          </rPr>
          <t>$100.000.000 &lt; Pérdidas &lt; $1.000.000.000</t>
        </r>
      </text>
    </comment>
    <comment ref="G30" authorId="0" shapeId="0" xr:uid="{7C3059CB-1CFB-43A7-93B3-CFB91D90E12A}">
      <text>
        <r>
          <rPr>
            <b/>
            <sz val="9"/>
            <color indexed="81"/>
            <rFont val="Tahoma"/>
            <family val="2"/>
          </rPr>
          <t>Afectación del SGC
Afectación grave en las actividades y criterios dentro del mismo proceso afectando el desempeño del proceso y/o de otros procesos, de lineamientos del SGC, requisitos al usuario, clientes y veedores y/o generación de PQR
Con incumplimiento de requisitos.</t>
        </r>
      </text>
    </comment>
    <comment ref="C31" authorId="0" shapeId="0" xr:uid="{F95D3EE8-3063-4749-B5E9-44B20A05DB33}">
      <text>
        <r>
          <rPr>
            <b/>
            <sz val="9"/>
            <color indexed="81"/>
            <rFont val="Tahoma"/>
            <family val="2"/>
          </rPr>
          <t>Afectación muy grave,
Exige intervención que salve la vida,
Acorta esperanza de vida,
Pérdida funcional permanente o de larga duración,
Muerte</t>
        </r>
      </text>
    </comment>
    <comment ref="D31" authorId="0" shapeId="0" xr:uid="{DC361041-11E4-460F-BDFB-A5999681D3D0}">
      <text>
        <r>
          <rPr>
            <b/>
            <sz val="9"/>
            <color indexed="81"/>
            <rFont val="Tahoma"/>
            <family val="2"/>
          </rPr>
          <t>Afectación muy grave que no permite la prestación y/o continuidad en la atención al usuario/paciente (Desabastecimiento total de medicamentos y/o insumos por producción externa, cierre temporal o permanente del servicio, incumplimiento severos de requisitos de habilitación).
Daños muy graves en sistemas informáticos y de comunicaciones (sistemas de información, internet, servidores) que no permite la prestación y/o continuidad en la atención al usuario/paciente.</t>
        </r>
      </text>
    </comment>
    <comment ref="E31" authorId="0" shapeId="0" xr:uid="{2004D08B-51FA-420B-A366-45DB2B84CB2D}">
      <text>
        <r>
          <rPr>
            <b/>
            <sz val="9"/>
            <color indexed="81"/>
            <rFont val="Tahoma"/>
            <family val="2"/>
          </rPr>
          <t>Se presenta vulneración de derechos (fundamentales y/o constitucionales).
Se presentan quejas o reclamaciones (verbal o por escrito) que dan inicio a proceso legal (Derecho de petición, acción de tutela, acción: civil o administrativa).
Afectación en la atención al usuario
Repercusiones en la salud y/o calidad de vida del paciente.
Homicidio culposo (Fallecimiento de paciente por evento adverso).
Existencia de responsabilidad objetiva (institución/administrativa) y/o subjetiva (persona).</t>
        </r>
      </text>
    </comment>
    <comment ref="F31" authorId="0" shapeId="0" xr:uid="{BB503399-4E7A-4181-9A1B-47A91A7A1DE5}">
      <text>
        <r>
          <rPr>
            <b/>
            <sz val="9"/>
            <color indexed="81"/>
            <rFont val="Tahoma"/>
            <family val="2"/>
          </rPr>
          <t>Pérdidas &gt; $1.000.000.000</t>
        </r>
      </text>
    </comment>
    <comment ref="G31" authorId="0" shapeId="0" xr:uid="{F10D7500-E341-4613-88C7-D8FB55A3A110}">
      <text>
        <r>
          <rPr>
            <b/>
            <sz val="9"/>
            <color indexed="81"/>
            <rFont val="Tahoma"/>
            <family val="2"/>
          </rPr>
          <t>Afectación del SGC.
Afectación catastrofica en las actividades y criterios de los procesos afectando el desempeño de toda la Organización
Genera consecuencias de sanciones y/o multas por incumplimiento de requisitos establecidos como No conformidad Mayor para el Ente Certificador.</t>
        </r>
      </text>
    </comment>
  </commentList>
</comments>
</file>

<file path=xl/sharedStrings.xml><?xml version="1.0" encoding="utf-8"?>
<sst xmlns="http://schemas.openxmlformats.org/spreadsheetml/2006/main" count="660" uniqueCount="314">
  <si>
    <t>Página: 1 de 1</t>
  </si>
  <si>
    <t>IMPACTO</t>
  </si>
  <si>
    <t>PROBABILIDAD</t>
  </si>
  <si>
    <t>DESCRIPCIÓN</t>
  </si>
  <si>
    <t>NIVEL</t>
  </si>
  <si>
    <t>ZONA DE RIESGO</t>
  </si>
  <si>
    <t>Infraestructura</t>
  </si>
  <si>
    <t>Tecnología</t>
  </si>
  <si>
    <t>Insignificante</t>
  </si>
  <si>
    <t>Menor</t>
  </si>
  <si>
    <t>Moderado</t>
  </si>
  <si>
    <t>Mayor</t>
  </si>
  <si>
    <t>Catastrófico</t>
  </si>
  <si>
    <t>No.</t>
  </si>
  <si>
    <t>CLASIFICACIÓN</t>
  </si>
  <si>
    <t>PERIODICIDAD</t>
  </si>
  <si>
    <t>EFECTIVIDAD</t>
  </si>
  <si>
    <t>Permanente</t>
  </si>
  <si>
    <t>Automatizado</t>
  </si>
  <si>
    <t>C1</t>
  </si>
  <si>
    <t>C2</t>
  </si>
  <si>
    <t>C3</t>
  </si>
  <si>
    <t>C4</t>
  </si>
  <si>
    <t>CODIGO</t>
  </si>
  <si>
    <t>NOMBRE</t>
  </si>
  <si>
    <t>GLC</t>
  </si>
  <si>
    <t>GRC</t>
  </si>
  <si>
    <t>GTH</t>
  </si>
  <si>
    <t>GCI</t>
  </si>
  <si>
    <t>ACT</t>
  </si>
  <si>
    <t>BIO</t>
  </si>
  <si>
    <t>CAR</t>
  </si>
  <si>
    <t>CGM</t>
  </si>
  <si>
    <t>CNT</t>
  </si>
  <si>
    <t>COS</t>
  </si>
  <si>
    <t>FAC</t>
  </si>
  <si>
    <t>GAD</t>
  </si>
  <si>
    <t>SGA</t>
  </si>
  <si>
    <t>GDE</t>
  </si>
  <si>
    <t>GCM</t>
  </si>
  <si>
    <t>GCO</t>
  </si>
  <si>
    <t>GCC</t>
  </si>
  <si>
    <t>ADO</t>
  </si>
  <si>
    <t>GBS</t>
  </si>
  <si>
    <t>SGC</t>
  </si>
  <si>
    <t>GDC</t>
  </si>
  <si>
    <t>GCE</t>
  </si>
  <si>
    <t>GES</t>
  </si>
  <si>
    <t>GEI</t>
  </si>
  <si>
    <t>GGO</t>
  </si>
  <si>
    <t>GHO</t>
  </si>
  <si>
    <t>GMT</t>
  </si>
  <si>
    <t>GMF</t>
  </si>
  <si>
    <t>GMD</t>
  </si>
  <si>
    <t>GND</t>
  </si>
  <si>
    <t>GOD</t>
  </si>
  <si>
    <t>GDO</t>
  </si>
  <si>
    <t>GPS</t>
  </si>
  <si>
    <t>RCM</t>
  </si>
  <si>
    <t>GSC</t>
  </si>
  <si>
    <t>TIC</t>
  </si>
  <si>
    <t>GDU</t>
  </si>
  <si>
    <t>DOC</t>
  </si>
  <si>
    <t>GET</t>
  </si>
  <si>
    <t>GGC</t>
  </si>
  <si>
    <t>JUR</t>
  </si>
  <si>
    <t>SST</t>
  </si>
  <si>
    <t>NOM</t>
  </si>
  <si>
    <t>PRE</t>
  </si>
  <si>
    <t>PYM</t>
  </si>
  <si>
    <t>PTD</t>
  </si>
  <si>
    <t>RAC</t>
  </si>
  <si>
    <t>RED</t>
  </si>
  <si>
    <t>RGS</t>
  </si>
  <si>
    <t>TES</t>
  </si>
  <si>
    <t>GDI</t>
  </si>
  <si>
    <t>GFI</t>
  </si>
  <si>
    <t>GRA</t>
  </si>
  <si>
    <t>GRH</t>
  </si>
  <si>
    <t>GUR</t>
  </si>
  <si>
    <t>GHE</t>
  </si>
  <si>
    <t>Preventivo</t>
  </si>
  <si>
    <t>Detectivo</t>
  </si>
  <si>
    <t>Correctivo</t>
  </si>
  <si>
    <t>CONJUNTO</t>
  </si>
  <si>
    <t>Periódico</t>
  </si>
  <si>
    <t>Ocasional</t>
  </si>
  <si>
    <t>Manual</t>
  </si>
  <si>
    <t>Óptimo</t>
  </si>
  <si>
    <t>Bueno</t>
  </si>
  <si>
    <t>Más que Regular</t>
  </si>
  <si>
    <t>Regular</t>
  </si>
  <si>
    <t>Deficiente</t>
  </si>
  <si>
    <t>CONCAT</t>
  </si>
  <si>
    <t>Probabilidad</t>
  </si>
  <si>
    <t>Impacto</t>
  </si>
  <si>
    <t>DISMINUYE</t>
  </si>
  <si>
    <t>Moderada</t>
  </si>
  <si>
    <t>Alta</t>
  </si>
  <si>
    <t>Extrema</t>
  </si>
  <si>
    <t>Baja</t>
  </si>
  <si>
    <t>CALIFICACION</t>
  </si>
  <si>
    <t>b. RESPONSABLE DEL CONTROL</t>
  </si>
  <si>
    <t>OBJETIVO DEL PROCESO:</t>
  </si>
  <si>
    <t>b. ACTIVIDAD</t>
  </si>
  <si>
    <t>OPCIÓN DE MANEJO</t>
  </si>
  <si>
    <t>2. IDENTIFICACIÓN DEL RIESGO</t>
  </si>
  <si>
    <t>ACTIVOS FIJOS</t>
  </si>
  <si>
    <t>BIOESTADÍSTICA</t>
  </si>
  <si>
    <t>CARTERA</t>
  </si>
  <si>
    <t>CENTRAL DE GASES MEDICINALES</t>
  </si>
  <si>
    <t>CONTABILIDAD</t>
  </si>
  <si>
    <t>COSTOS</t>
  </si>
  <si>
    <t>FACTURACIÓN</t>
  </si>
  <si>
    <t>GESTIÓN ADMINISTRATIVA</t>
  </si>
  <si>
    <t>GESTIÓN AMBIENTAL</t>
  </si>
  <si>
    <t>GESTIÓN CENTRAL DE ESTERILIZACIÓN</t>
  </si>
  <si>
    <t>GESTIÓN COMERCIAL</t>
  </si>
  <si>
    <t>GESTIÓN COMPRAS</t>
  </si>
  <si>
    <t>GESTIÓN CONTACT CENTER</t>
  </si>
  <si>
    <t>GESTIÓN DE ATENCIÓN DOMICILIARIA</t>
  </si>
  <si>
    <t>GESTIÓN DE BANCO DE SANGRE</t>
  </si>
  <si>
    <t>GESTIÓN DE CALIDAD</t>
  </si>
  <si>
    <t>GESTIÓN DE CIRUGÍA</t>
  </si>
  <si>
    <t>GESTIÓN DE CONSULTA EXTERNA</t>
  </si>
  <si>
    <t>GESTIÓN DE ENFERMEDADES INFECCIOSAS</t>
  </si>
  <si>
    <t>GESTIÓN DE GINECOBSTETRICIA</t>
  </si>
  <si>
    <t>GESTIÓN DE HOSPITALIZACIÓN</t>
  </si>
  <si>
    <t>GESTIÓN DE MANTENIMIENTO BIOMÉDICO</t>
  </si>
  <si>
    <t>GESTIÓN DE MANTENIMIENTO FÍSICO</t>
  </si>
  <si>
    <t>GESTIÓN DE MEDICAMENTOS Y DISPOSITIVOS MÉDICOS</t>
  </si>
  <si>
    <t>GESTIÓN DE NUTRICIÓN Y DIETÉTICA</t>
  </si>
  <si>
    <t>GESTIÓN DE ODONTOLOGÍA</t>
  </si>
  <si>
    <t>GESTIÓN DE ONCOLOGÍA</t>
  </si>
  <si>
    <t>GESTIÓN DE PACIENTE SEGURO</t>
  </si>
  <si>
    <t>GESTIÓN DE RIESGO CARDIOMETABÓLICO</t>
  </si>
  <si>
    <t>GESTIÓN DE SERVICIO AL CLIENTE</t>
  </si>
  <si>
    <t>GESTIÓN DE TECNOLOGÍAS DE LA INFORMACIÓN Y COMUNICACIONES</t>
  </si>
  <si>
    <t>GESTIÓN DE URGENCIAS</t>
  </si>
  <si>
    <t>GESTIÓN DOCUMENTAL</t>
  </si>
  <si>
    <t>GESTIÓN ESTRATÉGICA</t>
  </si>
  <si>
    <t>GESTIÓN GARANTÍA DE CALIDAD</t>
  </si>
  <si>
    <t>GESTIÓN JURÍDICA</t>
  </si>
  <si>
    <t>GESTIÓN SEGURIDAD Y SALUD EN EL TRABAJO</t>
  </si>
  <si>
    <t>NÓMINA</t>
  </si>
  <si>
    <t>PRESUPUESTO</t>
  </si>
  <si>
    <t>PROTECCIÓN DE DATOS</t>
  </si>
  <si>
    <t>RADICACIÓN Y AUDITORÍA CUENTAS MÉDICAS</t>
  </si>
  <si>
    <t>RED DE SERVICIOS</t>
  </si>
  <si>
    <t>RIESGOS</t>
  </si>
  <si>
    <t>TESORERÍA</t>
  </si>
  <si>
    <t>CÓDIGO</t>
  </si>
  <si>
    <t>DATOS DEL PROCESO</t>
  </si>
  <si>
    <t>GESTIÓN DE CONTROL INTERNO</t>
  </si>
  <si>
    <t xml:space="preserve">
</t>
  </si>
  <si>
    <t>ID</t>
  </si>
  <si>
    <t>FECHA DE IMPLEMENTACIÓN</t>
  </si>
  <si>
    <t>TRATAMIENTO DEL RIESGO</t>
  </si>
  <si>
    <t>ACTIVIDAD/PLAN DE ACCIÓN</t>
  </si>
  <si>
    <t>Procesos</t>
  </si>
  <si>
    <t>Talento humano</t>
  </si>
  <si>
    <t>Evento externo</t>
  </si>
  <si>
    <t>FACTOR DEL RIESGO</t>
  </si>
  <si>
    <t>1. IDENTIFICACION FUENTES</t>
  </si>
  <si>
    <t>a. FACTOR DEL RIESGO</t>
  </si>
  <si>
    <t>a. DESCRIPCIÓN</t>
  </si>
  <si>
    <t>PUNTAJE</t>
  </si>
  <si>
    <t>Muy baja</t>
  </si>
  <si>
    <t>La actividad que conlleva el riesgo se ejecuta como máximo 2 veces por año.</t>
  </si>
  <si>
    <t>La actividad que conlleva el riesgo se ejecuta de 3 a 24 veces por año.</t>
  </si>
  <si>
    <t>Media</t>
  </si>
  <si>
    <t>La actividad que conlleva el riesgo se ejecuta de 24 a 500 veces por año.</t>
  </si>
  <si>
    <t>La actividad que conlleva el riesgo se ejecuta mínimo 500 veces al año y máximo 5000 veces por año.</t>
  </si>
  <si>
    <t>Muy alta</t>
  </si>
  <si>
    <t>La actividad que conlleva el riesgo se ejecuta más de 5000 veces por año.</t>
  </si>
  <si>
    <t>MATRIZ DE RIESGOS</t>
  </si>
  <si>
    <t>a. DESCRIPCIÓN DEL CONTROL</t>
  </si>
  <si>
    <t>Tipo</t>
  </si>
  <si>
    <t>Periodicidad</t>
  </si>
  <si>
    <t xml:space="preserve">Clasificación </t>
  </si>
  <si>
    <t>6. EVALUACIÓN DEL RIESGO RESIDUAL</t>
  </si>
  <si>
    <t>TIPO</t>
  </si>
  <si>
    <t>CARACTERÍSTICAS DEL CONTROL</t>
  </si>
  <si>
    <t>ATRIBUTOS</t>
  </si>
  <si>
    <t>PESO (%)</t>
  </si>
  <si>
    <t>Documentación</t>
  </si>
  <si>
    <t>Evidencia</t>
  </si>
  <si>
    <t>1 (20%)</t>
  </si>
  <si>
    <t>2 (40%)</t>
  </si>
  <si>
    <t>3 (60%)</t>
  </si>
  <si>
    <t>4 (80%)</t>
  </si>
  <si>
    <t>5 (100%)</t>
  </si>
  <si>
    <t>20%
Insignificante</t>
  </si>
  <si>
    <t>40%
Menor</t>
  </si>
  <si>
    <t>60%
Moderado</t>
  </si>
  <si>
    <t>80%
Mayor</t>
  </si>
  <si>
    <t>100%
Catastrófico</t>
  </si>
  <si>
    <t>100%
Muy Alta</t>
  </si>
  <si>
    <t>80%
Alta</t>
  </si>
  <si>
    <t>60%
Media</t>
  </si>
  <si>
    <t>40%
Baja</t>
  </si>
  <si>
    <t>20%
Muy Baja</t>
  </si>
  <si>
    <t>Probabilidad inherente</t>
  </si>
  <si>
    <t>Valoración control 1 (preventivo o detectivo)</t>
  </si>
  <si>
    <t>Probabilidad después de control 1 (preventivo o detectivo)</t>
  </si>
  <si>
    <t>Valoración control 2 (preventivo o detectivo)</t>
  </si>
  <si>
    <t>Probabilidad después de control 2 (preventivo o detectivo)</t>
  </si>
  <si>
    <t>Valoración control 3 (preventivo o detectivo)</t>
  </si>
  <si>
    <t>Probabilidad después de control 3 (preventivo o detectivo)</t>
  </si>
  <si>
    <t>Impacto inherente</t>
  </si>
  <si>
    <t>Valoración control 1 (correctivo)</t>
  </si>
  <si>
    <t>Impacto después de control 1 (correctivo)</t>
  </si>
  <si>
    <t>Valoración control 2 (correctivo)</t>
  </si>
  <si>
    <t>Impacto después de control 2 (correctivo)</t>
  </si>
  <si>
    <t>Valoración control 3 (correctivo)</t>
  </si>
  <si>
    <t>Impacto después de control 3 (correctivo)</t>
  </si>
  <si>
    <t>TABLA PARA VALORACIÓN DEL RIESGO RESIDUAL</t>
  </si>
  <si>
    <t>La continuidad en la prestación del servicio al usuario/paciente no se vería afectada.</t>
  </si>
  <si>
    <t>Podría no ocasionar daño al paciente o representar daños leves al paciente (No empeora el estado de salud del paciente)</t>
  </si>
  <si>
    <t>La organización no tendría repercusiones legales.</t>
  </si>
  <si>
    <t>La organización no tendría consecuencias económicas que impacte el funcionamiento, por tanto se asumirán las pérdidas.</t>
  </si>
  <si>
    <t>No se genera incumplimiento de los requisitos,  y no se veria afectado el SGC.</t>
  </si>
  <si>
    <t>Podría representar daños temporales; monitoreo o intervención menores requerida.</t>
  </si>
  <si>
    <t>La continuidad en la prestación del servicio al usuario/paciente se vería afectada de manera leve.</t>
  </si>
  <si>
    <t>La organización tendría multas, amonestaciones y/o demandas.</t>
  </si>
  <si>
    <t>La organización tendría bajas consecuencias económicas.</t>
  </si>
  <si>
    <t>El SGC se veria afectado de manera leve sin incumplimiento de requisitos. Se genera Oportunidad de Mejora.</t>
  </si>
  <si>
    <t>Podría representar un daño permanente mayor o la muerte del paciente.</t>
  </si>
  <si>
    <t>La continuidad en la prestación del servicio al usuario/paciente se vería afectada de manera total, generando consecuencias severas.</t>
  </si>
  <si>
    <t>La organización y/o institución tendría sanciones legales, económicas y/o suspensión temporal o definitiva del servicio.</t>
  </si>
  <si>
    <t>La organización tendría nefastas consecuencias económicas.</t>
  </si>
  <si>
    <t xml:space="preserve">El SGC se veria afectado de manera moderado por incumplimiento de requisitos (No Conformidad). </t>
  </si>
  <si>
    <t>Podría representar daños permanentes menores al paciente.</t>
  </si>
  <si>
    <t>La continuidad en la prestación del servicio al usuario/paciente se vería afectada de manera considerable, interrumpiendo la atención.</t>
  </si>
  <si>
    <t>La organización y/o institución tendría una investigación administrativa y posibles sanciones.</t>
  </si>
  <si>
    <t>La organización tendría altas consecuencias económicas.</t>
  </si>
  <si>
    <t>El SGC se veria afectado de manera mayor  por incumplimiento de requisitos (No Conformidad), detectados por Ente Certificador.</t>
  </si>
  <si>
    <t>La organización y/o institución tendría una investigación administrativa.</t>
  </si>
  <si>
    <t>La continuidad en la prestación del servicio al usuario/paciente se vería afectada de manera moderada.</t>
  </si>
  <si>
    <t>Podría representar daños temporales al paciente; hospitalización inicial o prolongada es requerida.</t>
  </si>
  <si>
    <t>La organización tendría medianas consecuencias económicas.</t>
  </si>
  <si>
    <t>El SGC se veria afectado de manera potencial  por incumplimiento de requisitos (No Conformidad mayor), detectados por Ente Certificador, pudiendo ocasionar pérdida de certificación.</t>
  </si>
  <si>
    <t>3. CAUSAS</t>
  </si>
  <si>
    <t>4. EFECTOS / CONSECUENCIAS</t>
  </si>
  <si>
    <t>5. ANÁLISIS  Y VALORACIÓN DEL RIESGO INHERENTE</t>
  </si>
  <si>
    <t>c. ZONA DE RIESGO</t>
  </si>
  <si>
    <t>6. CONTROLES EXISTENTES</t>
  </si>
  <si>
    <t>c. CARACTERÍSTICAS DEL CONTROL</t>
  </si>
  <si>
    <t>Valoración control 4 (preventivo o detectivo)</t>
  </si>
  <si>
    <t>Probabilidad después de control 5 (preventivo o detectivo)</t>
  </si>
  <si>
    <t>Valoración control 5 (preventivo o detectivo)</t>
  </si>
  <si>
    <t>Valoración control 4 (correctivo)</t>
  </si>
  <si>
    <t>Impacto después de control 4 (correctivo)</t>
  </si>
  <si>
    <t>Valoración control 5 (correctivo)</t>
  </si>
  <si>
    <t>Impacto después de control 5 (correctivo)</t>
  </si>
  <si>
    <t>Tabla 1.a FACTOR DEL RIESGO</t>
  </si>
  <si>
    <t>b. CLASIFICACIÓN DEL RIESGO</t>
  </si>
  <si>
    <t>TABLA 2.b CLASIFICACIÓN DEL RIESGO</t>
  </si>
  <si>
    <t>PRESTACIÓN DEL SERVICIO</t>
  </si>
  <si>
    <t>LEGAL</t>
  </si>
  <si>
    <t>FINANCIERO</t>
  </si>
  <si>
    <t>SISTEMA DE GESTIÓN DE CALIDAD</t>
  </si>
  <si>
    <t>Menor (Leve)</t>
  </si>
  <si>
    <t>Mayor (Grave)</t>
  </si>
  <si>
    <t>GESTIÓN DE IMAGENOLOGÍA</t>
  </si>
  <si>
    <t>GESTIÓN DE EPIDEMIOLOGÍA E INVESTIGACIÓN</t>
  </si>
  <si>
    <t>GESTIÓN DE FISIOTERAPIA</t>
  </si>
  <si>
    <t>GESTIÓN DE HEMODINAMIA</t>
  </si>
  <si>
    <t>GHU - Adulto</t>
  </si>
  <si>
    <t>GHU - Ped y Neo</t>
  </si>
  <si>
    <t>GESTIÓN DE UNIDAD DE CUIDADO INTENSIVO E INTERMEDIO - ADULTOS</t>
  </si>
  <si>
    <t>GESTIÓN DE UNIDAD DE CUIDADO INTENSIVO E INTERMEDIO - PEDIÁTRICO Y NEONATAL</t>
  </si>
  <si>
    <t>GESTIÓN DE LABORATORIO CLÍNICO</t>
  </si>
  <si>
    <t>GESTIÓN DE REHABILITACIÓN CARDÍACA</t>
  </si>
  <si>
    <t>GESTIÓN DE REFERENCIA Y CONTRARREFERENCIA</t>
  </si>
  <si>
    <t>GESTIÓN DE REHABILITACIÓN CLÍNICA</t>
  </si>
  <si>
    <t>GESTIÓN DE UNIDAD RENAL</t>
  </si>
  <si>
    <t>PROMOCIÓN Y MANTENIMIENTO EN SALUD</t>
  </si>
  <si>
    <t>GESTIÓN DE TALENTO HUMANO</t>
  </si>
  <si>
    <t>CLASIFICACIÓN DEL RIESGO</t>
  </si>
  <si>
    <t>Disminuye</t>
  </si>
  <si>
    <t>CALIFICACIÓN DEL CONTROL</t>
  </si>
  <si>
    <t>TABLA CALIFICACIÓN DEL CONTROL</t>
  </si>
  <si>
    <t>Clasificación</t>
  </si>
  <si>
    <t>Estabilidad laboral, disponibilidad de personal, competencias, capacitación,  estado de las condiciones relacionadas con seguridad y salud en el trabajo, etc.
Competencias del personal: Capacidad operativa y de respuesta de los colaboradores de la empresa en el desarrollo de sus funciones y obligaciones.
Se analiza posible dolo e intención frente a la corrupción: Hurto de activos, Posibles comportamientos no éticos de los empleados, Fraude interno (corrupción, soborno).</t>
  </si>
  <si>
    <t>Eventos relacionados con la infraestructura tecnológica de la empresa: Daño de equipos, Caída de aplicaciones, Caída de redes, Errores en programas.
Operación, disponibilidad, vigencia, pertinencia y estado de los sistemas de información y comunicación de la empresa.</t>
  </si>
  <si>
    <t>Eventos relacionados con errores en las actividades que deben realizar los colaboradores de la organización: Falta de procedimientos, errores de transcripción, autorización, errores en cálculos para pagos internos y externos.
Información que se requiere de otros procesos para generar productos o servicios.</t>
  </si>
  <si>
    <t>Ejecución y administración de procesos</t>
  </si>
  <si>
    <t>Fraude externo</t>
  </si>
  <si>
    <t>Fraude interno</t>
  </si>
  <si>
    <t>Fallas tecnológicas</t>
  </si>
  <si>
    <t>Relaciones laborales</t>
  </si>
  <si>
    <t>Usuarios, productos y prácticas</t>
  </si>
  <si>
    <t>Daños a activos fijos/eventos externos</t>
  </si>
  <si>
    <t>Pérdida derivada de actos de fraude por personas ajenas a la organización (no participa personal de la entidad).</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</si>
  <si>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</si>
  <si>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Pérdidas derivadas de errores en la ejecución y administración de procesos.
Relacionados con el manejo de los recursos de la entidad: ejecución presupuestal, elaboración de estados financieros, pagos, manejos de excedentes de tesorería y manejo de los bienes.</t>
  </si>
  <si>
    <t>Pérdidas que surgen de acciones contrarias a las leyes o acuerdos de empleo, salud o seguridad, del pago de demandas por daños personales o de discriminación.
Relacionado con los accidentes y enfermedades que puedan ocurrir con ocasión o como consecuencia del trabajo que desarrollan las personas.</t>
  </si>
  <si>
    <t>Pérdida por daños o extravíos de los activos fijos por desastres naturales u otros riesgos/eventos externos como atentados, vandalismo, orden público.
Relacionado con posibles daños o catástrofes en el medio ambiente debido a un fenómeno natural o a una acción humana.</t>
  </si>
  <si>
    <t>Errores en hardware, software, telecomunicaciones, interrupción de servicios básicos.
Capacidad para que la tecnología disponible satisfaga las necesidades actuales y futuras y el cumplimiento de la misión.</t>
  </si>
  <si>
    <t>Fallas negligentes o involuntarias de las obligaciones frente a los usuarios y que impiden satisfacer una obligación profesional frente a éstos.
Tienen que ver con la credibilidad, confianza y percepción de los usuarios de la entidad (imagen).</t>
  </si>
  <si>
    <r>
      <t xml:space="preserve">Si el control es </t>
    </r>
    <r>
      <rPr>
        <b/>
        <sz val="10"/>
        <color theme="1"/>
        <rFont val="Calibri"/>
        <family val="2"/>
        <scheme val="minor"/>
      </rPr>
      <t>preventivo</t>
    </r>
    <r>
      <rPr>
        <sz val="10"/>
        <color theme="1"/>
        <rFont val="Calibri"/>
        <family val="2"/>
        <scheme val="minor"/>
      </rPr>
      <t xml:space="preserve"> asignar 24%, si es </t>
    </r>
    <r>
      <rPr>
        <b/>
        <sz val="10"/>
        <color theme="1"/>
        <rFont val="Calibri"/>
        <family val="2"/>
        <scheme val="minor"/>
      </rPr>
      <t>detectivo</t>
    </r>
    <r>
      <rPr>
        <sz val="10"/>
        <color theme="1"/>
        <rFont val="Calibri"/>
        <family val="2"/>
        <scheme val="minor"/>
      </rPr>
      <t xml:space="preserve"> asignar 16% y si es </t>
    </r>
    <r>
      <rPr>
        <b/>
        <sz val="10"/>
        <color theme="1"/>
        <rFont val="Calibri"/>
        <family val="2"/>
        <scheme val="minor"/>
      </rPr>
      <t>correctivo</t>
    </r>
    <r>
      <rPr>
        <sz val="10"/>
        <color theme="1"/>
        <rFont val="Calibri"/>
        <family val="2"/>
        <scheme val="minor"/>
      </rPr>
      <t xml:space="preserve"> asignar 8%.</t>
    </r>
  </si>
  <si>
    <r>
      <t xml:space="preserve">Si la frecuencia es </t>
    </r>
    <r>
      <rPr>
        <b/>
        <sz val="10"/>
        <color theme="1"/>
        <rFont val="Calibri"/>
        <family val="2"/>
        <scheme val="minor"/>
      </rPr>
      <t>permanente</t>
    </r>
    <r>
      <rPr>
        <sz val="10"/>
        <color theme="1"/>
        <rFont val="Calibri"/>
        <family val="2"/>
        <scheme val="minor"/>
      </rPr>
      <t xml:space="preserve"> asignar 9% , si es </t>
    </r>
    <r>
      <rPr>
        <b/>
        <sz val="10"/>
        <color theme="1"/>
        <rFont val="Calibri"/>
        <family val="2"/>
        <scheme val="minor"/>
      </rPr>
      <t>periódica</t>
    </r>
    <r>
      <rPr>
        <sz val="10"/>
        <color theme="1"/>
        <rFont val="Calibri"/>
        <family val="2"/>
        <scheme val="minor"/>
      </rPr>
      <t xml:space="preserve"> 6%  y si es </t>
    </r>
    <r>
      <rPr>
        <b/>
        <sz val="10"/>
        <color theme="1"/>
        <rFont val="Calibri"/>
        <family val="2"/>
        <scheme val="minor"/>
      </rPr>
      <t>ocasional</t>
    </r>
    <r>
      <rPr>
        <sz val="10"/>
        <color theme="1"/>
        <rFont val="Calibri"/>
        <family val="2"/>
        <scheme val="minor"/>
      </rPr>
      <t xml:space="preserve"> 3%</t>
    </r>
  </si>
  <si>
    <r>
      <t xml:space="preserve">Si el control es </t>
    </r>
    <r>
      <rPr>
        <b/>
        <sz val="10"/>
        <color theme="1"/>
        <rFont val="Calibri"/>
        <family val="2"/>
        <scheme val="minor"/>
      </rPr>
      <t>automático</t>
    </r>
    <r>
      <rPr>
        <sz val="10"/>
        <color theme="1"/>
        <rFont val="Calibri"/>
        <family val="2"/>
        <scheme val="minor"/>
      </rPr>
      <t xml:space="preserve"> asignar 18% y si es </t>
    </r>
    <r>
      <rPr>
        <b/>
        <sz val="10"/>
        <color theme="1"/>
        <rFont val="Calibri"/>
        <family val="2"/>
        <scheme val="minor"/>
      </rPr>
      <t>manual</t>
    </r>
    <r>
      <rPr>
        <sz val="10"/>
        <color theme="1"/>
        <rFont val="Calibri"/>
        <family val="2"/>
        <scheme val="minor"/>
      </rPr>
      <t xml:space="preserve"> asignar 9%.</t>
    </r>
  </si>
  <si>
    <r>
      <t xml:space="preserve">Si el control está </t>
    </r>
    <r>
      <rPr>
        <b/>
        <sz val="10"/>
        <color theme="1"/>
        <rFont val="Calibri"/>
        <family val="2"/>
        <scheme val="minor"/>
      </rPr>
      <t>documentado</t>
    </r>
    <r>
      <rPr>
        <sz val="10"/>
        <color theme="1"/>
        <rFont val="Calibri"/>
        <family val="2"/>
        <scheme val="minor"/>
      </rPr>
      <t xml:space="preserve"> asignar 5%, si </t>
    </r>
    <r>
      <rPr>
        <b/>
        <sz val="10"/>
        <color theme="1"/>
        <rFont val="Calibri"/>
        <family val="2"/>
        <scheme val="minor"/>
      </rPr>
      <t>no está documentado</t>
    </r>
    <r>
      <rPr>
        <sz val="10"/>
        <color theme="1"/>
        <rFont val="Calibri"/>
        <family val="2"/>
        <scheme val="minor"/>
      </rPr>
      <t xml:space="preserve"> 2%</t>
    </r>
  </si>
  <si>
    <r>
      <t>Si la evidencia</t>
    </r>
    <r>
      <rPr>
        <b/>
        <sz val="10"/>
        <color theme="1"/>
        <rFont val="Calibri"/>
        <family val="2"/>
        <scheme val="minor"/>
      </rPr>
      <t xml:space="preserve"> posee registro</t>
    </r>
    <r>
      <rPr>
        <sz val="10"/>
        <color theme="1"/>
        <rFont val="Calibri"/>
        <family val="2"/>
        <scheme val="minor"/>
      </rPr>
      <t xml:space="preserve"> asignar 4% si </t>
    </r>
    <r>
      <rPr>
        <b/>
        <sz val="10"/>
        <color theme="1"/>
        <rFont val="Calibri"/>
        <family val="2"/>
        <scheme val="minor"/>
      </rPr>
      <t>no posee registro</t>
    </r>
    <r>
      <rPr>
        <sz val="10"/>
        <color theme="1"/>
        <rFont val="Calibri"/>
        <family val="2"/>
        <scheme val="minor"/>
      </rPr>
      <t xml:space="preserve"> asignar 2%</t>
    </r>
  </si>
  <si>
    <t>a. PROBABILIDAD</t>
  </si>
  <si>
    <t>b. IMPACTO</t>
  </si>
  <si>
    <t>ASISTENCIALES/
SEGURIDAD DEL PACIENTE</t>
  </si>
  <si>
    <t>Eventos relacionados con la infraestructura física de la empresa: Derrumbes, Incendios, Inundaciones, Daños a activos fijos.
Bienes muebles e inmuebles y demás insumos necesarios para el desarrollo de actividades y operación de los procesos.</t>
  </si>
  <si>
    <t>Situaciones externas que afectan la empresa: Suplantación de identidad, asalto a la oficina, atentados, vandalismo, orden público, cambios de gobierno, legislación, planes, políticas públicas, decisiones gubernamentales. Relaciones interinstitucionales con las entidades del sector, gobierno y demás partes interesadas.
Cambios en las normas que rigen la operación de la empresa.
Cambios tecnológicos que generen obsolecencia de los sistemas con que cuenta la empresa, así como interrupciones en las redes de comunicación, ataques cibernéticos (hackeos).</t>
  </si>
  <si>
    <t>Código: SGI-OD-022</t>
  </si>
  <si>
    <r>
      <t xml:space="preserve">Creación: </t>
    </r>
    <r>
      <rPr>
        <b/>
        <sz val="11"/>
        <color theme="1"/>
        <rFont val="Calibri"/>
        <family val="2"/>
        <scheme val="minor"/>
      </rPr>
      <t>07/06/2023</t>
    </r>
  </si>
  <si>
    <t>Versión: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</si>
</sst>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scheme val="minor"/>
    </font>
    <font>
      <sz val="10"/>
      <name val="Arial"/>
      <family val="2"/>
    </font>
    <font>
      <b/>
      <sz val="9"/>
      <color indexed="81"/>
      <name val="Tahoma"/>
      <family val="2"/>
    </font>
    <font>
      <sz val="9"/>
      <color indexed="81"/>
      <name val="Tahoma"/>
      <family val="2"/>
    </font>
    <font>
      <sz val="9"/>
      <color theme="1"/>
      <name val="Arial"/>
      <family val="2"/>
    </font>
    <font>
      <sz val="11"/>
      <name val="Arial"/>
      <family val="2"/>
    </font>
    <font>
      <b/>
      <sz val="9"/>
      <color theme="1"/>
      <name val="Arial"/>
      <family val="2"/>
    </font>
    <font>
      <b/>
      <sz val="11"/>
      <color theme="0"/>
      <name val="Calibri"/>
      <family val="2"/>
      <scheme val="minor"/>
    </font>
    <font>
      <sz val="8"/>
      <name val="Calibri"/>
      <family val="2"/>
      <scheme val="minor"/>
    </font>
    <font>
      <b/>
      <sz val="26"/>
      <color theme="6" tint="-0.499984740745262"/>
      <name val="Arial"/>
      <family val="2"/>
    </font>
    <font>
      <sz val="9"/>
      <color theme="1"/>
      <name val="Lato"/>
      <family val="2"/>
    </font>
    <font>
      <sz val="12"/>
      <name val="Arial"/>
      <family val="2"/>
    </font>
    <font>
      <b/>
      <sz val="12"/>
      <name val="Arial"/>
      <family val="2"/>
    </font>
    <font>
      <b/>
      <sz val="10"/>
      <name val="Arial"/>
      <family val="2"/>
    </font>
    <font>
      <b/>
      <sz val="22"/>
      <color rgb="FF07490A"/>
      <name val="Arial"/>
      <family val="2"/>
    </font>
    <font>
      <sz val="22"/>
      <color rgb="FF07490A"/>
      <name val="Arial"/>
      <family val="2"/>
    </font>
    <font>
      <b/>
      <sz val="11"/>
      <name val="Calibri"/>
      <family val="2"/>
      <scheme val="minor"/>
    </font>
    <font>
      <sz val="9"/>
      <color theme="1"/>
      <name val="Calibri"/>
      <family val="2"/>
      <scheme val="minor"/>
    </font>
    <font>
      <b/>
      <sz val="9"/>
      <color theme="0"/>
      <name val="Calibri"/>
      <family val="2"/>
      <scheme val="minor"/>
    </font>
    <font>
      <b/>
      <sz val="14"/>
      <color theme="0"/>
      <name val="Calibri"/>
      <family val="2"/>
      <scheme val="minor"/>
    </font>
    <font>
      <b/>
      <sz val="36"/>
      <name val="Calibri"/>
      <family val="2"/>
      <scheme val="minor"/>
    </font>
    <font>
      <b/>
      <sz val="10"/>
      <color theme="0"/>
      <name val="Calibri"/>
      <family val="2"/>
      <scheme val="minor"/>
    </font>
    <font>
      <sz val="9"/>
      <name val="Arial"/>
      <family val="2"/>
    </font>
    <font>
      <b/>
      <sz val="9"/>
      <color theme="0" tint="-0.499984740745262"/>
      <name val="Arial"/>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9"/>
      <name val="Arial"/>
      <family val="2"/>
    </font>
    <font>
      <b/>
      <sz val="9"/>
      <color rgb="FF07490A"/>
      <name val="Calibri"/>
      <family val="2"/>
      <scheme val="minor"/>
    </font>
    <font>
      <b/>
      <sz val="12"/>
      <color theme="1"/>
      <name val="Calibri"/>
      <family val="2"/>
      <scheme val="minor"/>
    </font>
    <font>
      <sz val="12"/>
      <color theme="1"/>
      <name val="Calibri"/>
      <family val="2"/>
      <scheme val="minor"/>
    </font>
    <font>
      <b/>
      <sz val="10"/>
      <color indexed="81"/>
      <name val="Tahoma"/>
      <family val="2"/>
    </font>
    <font>
      <sz val="10"/>
      <color indexed="81"/>
      <name val="Tahoma"/>
      <family val="2"/>
    </font>
    <font>
      <b/>
      <sz val="11"/>
      <color indexed="81"/>
      <name val="Tahoma"/>
      <family val="2"/>
    </font>
    <font>
      <sz val="11"/>
      <color indexed="81"/>
      <name val="Tahoma"/>
      <family val="2"/>
    </font>
    <font>
      <b/>
      <sz val="9"/>
      <color theme="1"/>
      <name val="Calibri"/>
      <family val="2"/>
    </font>
    <font>
      <sz val="9"/>
      <color theme="1"/>
      <name val="Calibri"/>
      <family val="2"/>
    </font>
    <font>
      <b/>
      <sz val="9"/>
      <color theme="1"/>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7490A"/>
        <bgColor indexed="64"/>
      </patternFill>
    </fill>
    <fill>
      <patternFill patternType="solid">
        <fgColor rgb="FF0B7710"/>
        <bgColor indexed="64"/>
      </patternFill>
    </fill>
    <fill>
      <patternFill patternType="solid">
        <fgColor rgb="FF0E9614"/>
        <bgColor indexed="64"/>
      </patternFill>
    </fill>
    <fill>
      <patternFill patternType="solid">
        <fgColor rgb="FFFC8A0C"/>
        <bgColor indexed="64"/>
      </patternFill>
    </fill>
    <fill>
      <patternFill patternType="solid">
        <fgColor theme="0"/>
        <bgColor indexed="64"/>
      </patternFill>
    </fill>
    <fill>
      <patternFill patternType="solid">
        <fgColor theme="9"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thin">
        <color theme="1"/>
      </left>
      <right/>
      <top style="medium">
        <color theme="1"/>
      </top>
      <bottom style="thin">
        <color theme="1"/>
      </bottom>
      <diagonal/>
    </border>
    <border>
      <left style="thin">
        <color theme="1"/>
      </left>
      <right/>
      <top style="thin">
        <color theme="1"/>
      </top>
      <bottom style="thin">
        <color theme="1"/>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1"/>
      </left>
      <right style="thin">
        <color theme="0"/>
      </right>
      <top style="medium">
        <color theme="1"/>
      </top>
      <bottom/>
      <diagonal/>
    </border>
    <border>
      <left style="thin">
        <color theme="0"/>
      </left>
      <right/>
      <top style="medium">
        <color theme="1"/>
      </top>
      <bottom style="thin">
        <color theme="0"/>
      </bottom>
      <diagonal/>
    </border>
    <border>
      <left/>
      <right/>
      <top style="medium">
        <color theme="1"/>
      </top>
      <bottom style="thin">
        <color theme="0"/>
      </bottom>
      <diagonal/>
    </border>
    <border>
      <left/>
      <right style="medium">
        <color theme="1"/>
      </right>
      <top style="medium">
        <color theme="1"/>
      </top>
      <bottom style="thin">
        <color theme="0"/>
      </bottom>
      <diagonal/>
    </border>
    <border>
      <left style="medium">
        <color theme="1"/>
      </left>
      <right style="thin">
        <color theme="0"/>
      </right>
      <top/>
      <bottom style="thin">
        <color theme="0"/>
      </bottom>
      <diagonal/>
    </border>
    <border>
      <left style="thin">
        <color theme="0"/>
      </left>
      <right style="medium">
        <color theme="1"/>
      </right>
      <top style="thin">
        <color theme="0"/>
      </top>
      <bottom style="thin">
        <color theme="0"/>
      </bottom>
      <diagonal/>
    </border>
    <border>
      <left style="medium">
        <color theme="1"/>
      </left>
      <right style="thin">
        <color theme="0"/>
      </right>
      <top style="thin">
        <color theme="0"/>
      </top>
      <bottom style="thin">
        <color theme="0"/>
      </bottom>
      <diagonal/>
    </border>
    <border>
      <left style="medium">
        <color theme="1"/>
      </left>
      <right style="thin">
        <color theme="0"/>
      </right>
      <top style="thin">
        <color theme="0"/>
      </top>
      <bottom style="medium">
        <color theme="1"/>
      </bottom>
      <diagonal/>
    </border>
    <border>
      <left style="thin">
        <color theme="0"/>
      </left>
      <right style="thin">
        <color theme="0"/>
      </right>
      <top style="thin">
        <color theme="0"/>
      </top>
      <bottom style="medium">
        <color theme="1"/>
      </bottom>
      <diagonal/>
    </border>
    <border>
      <left style="thin">
        <color theme="0"/>
      </left>
      <right style="medium">
        <color theme="1"/>
      </right>
      <top style="thin">
        <color theme="0"/>
      </top>
      <bottom style="medium">
        <color theme="1"/>
      </bottom>
      <diagonal/>
    </border>
    <border>
      <left/>
      <right style="medium">
        <color theme="1"/>
      </right>
      <top style="medium">
        <color theme="1"/>
      </top>
      <bottom style="thin">
        <color theme="1"/>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thin">
        <color theme="1"/>
      </left>
      <right style="medium">
        <color theme="1"/>
      </right>
      <top style="thin">
        <color theme="1"/>
      </top>
      <bottom/>
      <diagonal/>
    </border>
    <border>
      <left style="thin">
        <color theme="1"/>
      </left>
      <right/>
      <top style="thin">
        <color theme="1"/>
      </top>
      <bottom/>
      <diagonal/>
    </border>
    <border>
      <left style="medium">
        <color theme="1"/>
      </left>
      <right style="thin">
        <color theme="1"/>
      </right>
      <top/>
      <bottom/>
      <diagonal/>
    </border>
    <border>
      <left style="thin">
        <color theme="1"/>
      </left>
      <right style="thin">
        <color theme="1"/>
      </right>
      <top/>
      <bottom/>
      <diagonal/>
    </border>
    <border>
      <left style="thin">
        <color theme="1"/>
      </left>
      <right style="medium">
        <color theme="1"/>
      </right>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s>
  <cellStyleXfs count="3">
    <xf numFmtId="0" fontId="0" fillId="0" borderId="0"/>
    <xf numFmtId="0" fontId="1" fillId="0" borderId="0"/>
    <xf numFmtId="9" fontId="24" fillId="0" borderId="0" applyFont="0" applyFill="0" applyBorder="0" applyAlignment="0" applyProtection="0"/>
  </cellStyleXfs>
  <cellXfs count="250">
    <xf numFmtId="0" fontId="0" fillId="0" borderId="0" xfId="0"/>
    <xf numFmtId="0" fontId="4" fillId="0" borderId="0" xfId="0" applyFont="1" applyProtection="1">
      <protection locked="0"/>
    </xf>
    <xf numFmtId="0" fontId="4" fillId="0" borderId="0" xfId="0" applyFont="1" applyAlignment="1" applyProtection="1">
      <alignment horizontal="center"/>
      <protection locked="0"/>
    </xf>
    <xf numFmtId="0" fontId="11" fillId="0" borderId="0" xfId="0" applyFont="1" applyProtection="1">
      <protection locked="0"/>
    </xf>
    <xf numFmtId="0" fontId="14" fillId="0" borderId="0" xfId="0" applyFont="1" applyAlignment="1" applyProtection="1">
      <alignment horizontal="center" vertical="center" wrapText="1"/>
      <protection locked="0"/>
    </xf>
    <xf numFmtId="0" fontId="15" fillId="0" borderId="0" xfId="0" applyFont="1" applyAlignment="1" applyProtection="1">
      <alignment vertical="center" wrapText="1"/>
      <protection locked="0"/>
    </xf>
    <xf numFmtId="0" fontId="4" fillId="0" borderId="1" xfId="0" applyFont="1" applyBorder="1" applyAlignment="1">
      <alignment horizontal="center" vertical="center" wrapText="1"/>
    </xf>
    <xf numFmtId="0" fontId="17" fillId="0" borderId="0" xfId="0" applyFont="1" applyAlignment="1">
      <alignment horizontal="center"/>
    </xf>
    <xf numFmtId="0" fontId="18" fillId="9" borderId="0" xfId="0" applyFont="1" applyFill="1" applyAlignment="1">
      <alignment horizontal="center"/>
    </xf>
    <xf numFmtId="9" fontId="17" fillId="0" borderId="0" xfId="0" applyNumberFormat="1" applyFont="1" applyAlignment="1">
      <alignment horizontal="center"/>
    </xf>
    <xf numFmtId="0" fontId="4"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17"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18" fillId="10" borderId="0" xfId="0" applyFont="1" applyFill="1" applyAlignment="1">
      <alignment horizontal="center"/>
    </xf>
    <xf numFmtId="0" fontId="17" fillId="0" borderId="0" xfId="0" applyFont="1" applyAlignment="1">
      <alignment horizontal="left"/>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26" fillId="5" borderId="18" xfId="0" applyFont="1" applyFill="1" applyBorder="1" applyAlignment="1">
      <alignment horizontal="center" vertical="center" wrapText="1"/>
    </xf>
    <xf numFmtId="0" fontId="26" fillId="11" borderId="18" xfId="0" applyFont="1" applyFill="1" applyBorder="1" applyAlignment="1">
      <alignment horizontal="center" vertical="center" wrapText="1"/>
    </xf>
    <xf numFmtId="0" fontId="26" fillId="4" borderId="18" xfId="0" applyFont="1" applyFill="1" applyBorder="1" applyAlignment="1">
      <alignment horizontal="center" vertical="center" wrapText="1"/>
    </xf>
    <xf numFmtId="0" fontId="26" fillId="7" borderId="18" xfId="0" applyFont="1" applyFill="1" applyBorder="1" applyAlignment="1">
      <alignment horizontal="center" vertical="center" wrapText="1"/>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21" fillId="10" borderId="41" xfId="0" applyFont="1" applyFill="1" applyBorder="1" applyAlignment="1">
      <alignment horizontal="center" vertical="center" wrapText="1"/>
    </xf>
    <xf numFmtId="0" fontId="21" fillId="10" borderId="43" xfId="0" applyFont="1" applyFill="1" applyBorder="1" applyAlignment="1">
      <alignment horizontal="center" vertical="center" wrapText="1"/>
    </xf>
    <xf numFmtId="0" fontId="18" fillId="9" borderId="13" xfId="0" applyFont="1" applyFill="1" applyBorder="1" applyAlignment="1">
      <alignment horizontal="center" vertical="center"/>
    </xf>
    <xf numFmtId="0" fontId="18" fillId="9" borderId="14" xfId="0" applyFont="1" applyFill="1" applyBorder="1" applyAlignment="1">
      <alignment horizontal="center" vertical="center"/>
    </xf>
    <xf numFmtId="0" fontId="18" fillId="9" borderId="15" xfId="0" applyFont="1" applyFill="1" applyBorder="1" applyAlignment="1">
      <alignment horizontal="center" vertical="center"/>
    </xf>
    <xf numFmtId="0" fontId="10" fillId="0" borderId="17" xfId="0" applyFont="1" applyBorder="1" applyAlignment="1">
      <alignment vertical="center"/>
    </xf>
    <xf numFmtId="0" fontId="26" fillId="6" borderId="41" xfId="0" applyFont="1" applyFill="1" applyBorder="1" applyAlignment="1">
      <alignment horizontal="center" vertical="center" wrapText="1"/>
    </xf>
    <xf numFmtId="0" fontId="26" fillId="6" borderId="42" xfId="0" applyFont="1" applyFill="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wrapText="1"/>
      <protection locked="0"/>
    </xf>
    <xf numFmtId="0" fontId="6" fillId="2" borderId="6" xfId="0" applyFont="1" applyFill="1" applyBorder="1" applyAlignment="1">
      <alignment horizontal="center" vertical="center" wrapText="1"/>
    </xf>
    <xf numFmtId="0" fontId="4" fillId="0" borderId="8"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6" fillId="2" borderId="8" xfId="0" applyFont="1" applyFill="1" applyBorder="1" applyAlignment="1">
      <alignment horizontal="center" vertical="center" wrapText="1"/>
    </xf>
    <xf numFmtId="0" fontId="26" fillId="7" borderId="21" xfId="0" applyFont="1" applyFill="1" applyBorder="1" applyAlignment="1">
      <alignment horizontal="center" vertical="center" wrapText="1"/>
    </xf>
    <xf numFmtId="0" fontId="23" fillId="0" borderId="57" xfId="0" applyFont="1" applyBorder="1" applyAlignment="1" applyProtection="1">
      <alignment horizontal="center" vertical="center" wrapText="1"/>
      <protection locked="0"/>
    </xf>
    <xf numFmtId="0" fontId="22" fillId="0" borderId="57" xfId="0" applyFont="1" applyBorder="1" applyAlignment="1" applyProtection="1">
      <alignment horizontal="center" vertical="center" wrapText="1"/>
      <protection locked="0"/>
    </xf>
    <xf numFmtId="0" fontId="4" fillId="0" borderId="57" xfId="0" applyFont="1" applyBorder="1" applyAlignment="1" applyProtection="1">
      <alignment horizontal="center" vertical="center" wrapText="1"/>
      <protection locked="0"/>
    </xf>
    <xf numFmtId="0" fontId="0" fillId="0" borderId="0" xfId="0" applyProtection="1">
      <protection locked="0"/>
    </xf>
    <xf numFmtId="0" fontId="12" fillId="0" borderId="0" xfId="0" applyFont="1" applyAlignment="1" applyProtection="1">
      <alignment vertical="center" wrapText="1"/>
      <protection locked="0"/>
    </xf>
    <xf numFmtId="0" fontId="13" fillId="0" borderId="0" xfId="0" applyFont="1" applyAlignment="1" applyProtection="1">
      <alignment horizontal="left" vertical="center"/>
      <protection locked="0"/>
    </xf>
    <xf numFmtId="0" fontId="9" fillId="0" borderId="0" xfId="0" applyFont="1" applyAlignment="1" applyProtection="1">
      <alignment horizontal="center" vertical="center" wrapText="1"/>
      <protection locked="0"/>
    </xf>
    <xf numFmtId="0" fontId="5" fillId="0" borderId="0" xfId="0" applyFont="1" applyAlignment="1" applyProtection="1">
      <alignment horizontal="left" vertical="center"/>
      <protection locked="0"/>
    </xf>
    <xf numFmtId="9" fontId="4" fillId="0" borderId="6" xfId="2" applyFont="1" applyBorder="1" applyAlignment="1" applyProtection="1">
      <alignment horizontal="center" vertical="center" wrapText="1"/>
      <protection locked="0"/>
    </xf>
    <xf numFmtId="9" fontId="4" fillId="0" borderId="1" xfId="2" applyFont="1" applyBorder="1" applyAlignment="1" applyProtection="1">
      <alignment horizontal="center" vertical="center" wrapText="1"/>
      <protection locked="0"/>
    </xf>
    <xf numFmtId="9" fontId="4" fillId="0" borderId="8" xfId="2" applyFont="1" applyBorder="1" applyAlignment="1" applyProtection="1">
      <alignment horizontal="center" vertical="center" wrapText="1"/>
      <protection locked="0"/>
    </xf>
    <xf numFmtId="9" fontId="4" fillId="0" borderId="57" xfId="2" applyFont="1" applyBorder="1" applyAlignment="1" applyProtection="1">
      <alignment horizontal="center" vertical="center" wrapText="1"/>
      <protection locked="0"/>
    </xf>
    <xf numFmtId="0" fontId="6" fillId="2" borderId="57" xfId="0" applyFont="1" applyFill="1" applyBorder="1" applyAlignment="1">
      <alignment horizontal="center" vertical="center" wrapText="1"/>
    </xf>
    <xf numFmtId="0" fontId="7" fillId="9" borderId="18" xfId="0" applyFont="1" applyFill="1" applyBorder="1" applyAlignment="1" applyProtection="1">
      <alignment horizontal="center" vertical="center" wrapText="1"/>
      <protection locked="0"/>
    </xf>
    <xf numFmtId="9" fontId="27" fillId="13" borderId="18" xfId="0" applyNumberFormat="1" applyFont="1" applyFill="1" applyBorder="1" applyAlignment="1" applyProtection="1">
      <alignment horizontal="center" vertical="center" wrapText="1"/>
      <protection locked="0"/>
    </xf>
    <xf numFmtId="9" fontId="7" fillId="8" borderId="21" xfId="0" applyNumberFormat="1" applyFont="1" applyFill="1" applyBorder="1" applyAlignment="1" applyProtection="1">
      <alignment horizontal="center" vertical="center" wrapText="1"/>
      <protection locked="0"/>
    </xf>
    <xf numFmtId="10" fontId="7" fillId="6" borderId="1" xfId="0" applyNumberFormat="1" applyFont="1" applyFill="1" applyBorder="1" applyAlignment="1" applyProtection="1">
      <alignment horizontal="center" vertical="center" wrapText="1"/>
      <protection locked="0"/>
    </xf>
    <xf numFmtId="10" fontId="25" fillId="0" borderId="1" xfId="0" applyNumberFormat="1" applyFont="1" applyBorder="1" applyAlignment="1" applyProtection="1">
      <alignment horizontal="center" vertical="center" wrapText="1"/>
      <protection locked="0"/>
    </xf>
    <xf numFmtId="0" fontId="38" fillId="6" borderId="16" xfId="0" applyFont="1" applyFill="1" applyBorder="1" applyAlignment="1">
      <alignment horizontal="center" vertical="center" wrapText="1"/>
    </xf>
    <xf numFmtId="0" fontId="38" fillId="6" borderId="19" xfId="0" applyFont="1" applyFill="1" applyBorder="1" applyAlignment="1">
      <alignment horizontal="center" vertical="center" wrapText="1"/>
    </xf>
    <xf numFmtId="0" fontId="38" fillId="6" borderId="9" xfId="0" applyFont="1" applyFill="1" applyBorder="1" applyAlignment="1">
      <alignment horizontal="center" vertical="center" wrapText="1"/>
    </xf>
    <xf numFmtId="0" fontId="38" fillId="6" borderId="7" xfId="0" applyFont="1" applyFill="1" applyBorder="1" applyAlignment="1">
      <alignment horizontal="center" vertical="center" wrapText="1"/>
    </xf>
    <xf numFmtId="0" fontId="38" fillId="6" borderId="1" xfId="0" applyFont="1" applyFill="1" applyBorder="1" applyAlignment="1">
      <alignment horizontal="center" vertical="center" wrapText="1"/>
    </xf>
    <xf numFmtId="0" fontId="38" fillId="0" borderId="9" xfId="0" applyFont="1" applyBorder="1" applyAlignment="1">
      <alignment horizontal="center" vertical="center" wrapText="1"/>
    </xf>
    <xf numFmtId="0" fontId="18" fillId="7" borderId="1" xfId="0" applyFont="1" applyFill="1" applyBorder="1" applyAlignment="1">
      <alignment horizontal="center" vertical="center" wrapText="1"/>
    </xf>
    <xf numFmtId="0" fontId="38" fillId="5"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38" fillId="0" borderId="7" xfId="0" applyFont="1" applyBorder="1" applyAlignment="1">
      <alignment horizontal="center" vertical="center" wrapText="1"/>
    </xf>
    <xf numFmtId="0" fontId="38" fillId="4" borderId="8" xfId="0" applyFont="1" applyFill="1" applyBorder="1" applyAlignment="1">
      <alignment horizontal="center" vertical="center" wrapText="1"/>
    </xf>
    <xf numFmtId="0" fontId="36" fillId="6" borderId="9" xfId="1" applyFont="1" applyFill="1" applyBorder="1" applyAlignment="1">
      <alignment horizontal="center" vertical="center" wrapText="1"/>
    </xf>
    <xf numFmtId="0" fontId="36" fillId="6" borderId="1" xfId="1" applyFont="1" applyFill="1" applyBorder="1" applyAlignment="1">
      <alignment horizontal="center" vertical="center" wrapText="1"/>
    </xf>
    <xf numFmtId="0" fontId="36" fillId="2" borderId="1" xfId="1" applyFont="1" applyFill="1" applyBorder="1" applyAlignment="1">
      <alignment horizontal="center" vertical="center" wrapText="1"/>
    </xf>
    <xf numFmtId="0" fontId="36" fillId="2" borderId="11" xfId="1" applyFont="1" applyFill="1" applyBorder="1" applyAlignment="1">
      <alignment horizontal="center" vertical="center" wrapText="1"/>
    </xf>
    <xf numFmtId="0" fontId="36" fillId="0" borderId="9" xfId="0" applyFont="1" applyBorder="1" applyAlignment="1">
      <alignment horizontal="center" vertical="center" wrapText="1"/>
    </xf>
    <xf numFmtId="0" fontId="37" fillId="12" borderId="1" xfId="1" applyFont="1" applyFill="1" applyBorder="1" applyAlignment="1">
      <alignment horizontal="left" vertical="center" wrapText="1"/>
    </xf>
    <xf numFmtId="0" fontId="37" fillId="12" borderId="11" xfId="0" applyFont="1" applyFill="1" applyBorder="1" applyAlignment="1">
      <alignment horizontal="left" vertical="center" wrapText="1"/>
    </xf>
    <xf numFmtId="0" fontId="36" fillId="0" borderId="7" xfId="0" applyFont="1" applyBorder="1" applyAlignment="1">
      <alignment horizontal="center" vertical="center" wrapText="1"/>
    </xf>
    <xf numFmtId="0" fontId="37" fillId="12" borderId="8" xfId="1" applyFont="1" applyFill="1" applyBorder="1" applyAlignment="1">
      <alignment horizontal="left" vertical="center" wrapText="1"/>
    </xf>
    <xf numFmtId="0" fontId="37" fillId="12" borderId="12" xfId="0" applyFont="1" applyFill="1" applyBorder="1" applyAlignment="1">
      <alignment horizontal="left" vertical="center" wrapText="1"/>
    </xf>
    <xf numFmtId="0" fontId="38" fillId="2" borderId="4" xfId="0" applyFont="1" applyFill="1" applyBorder="1" applyAlignment="1">
      <alignment horizontal="center" vertical="center" wrapText="1"/>
    </xf>
    <xf numFmtId="0" fontId="38" fillId="2" borderId="35" xfId="0" applyFont="1" applyFill="1" applyBorder="1" applyAlignment="1">
      <alignment horizontal="center" vertical="center" wrapText="1"/>
    </xf>
    <xf numFmtId="0" fontId="38" fillId="5" borderId="4" xfId="0" applyFont="1" applyFill="1" applyBorder="1" applyAlignment="1">
      <alignment horizontal="center" vertical="center" wrapText="1"/>
    </xf>
    <xf numFmtId="0" fontId="38" fillId="11" borderId="4" xfId="0" applyFont="1" applyFill="1" applyBorder="1" applyAlignment="1">
      <alignment horizontal="center" vertical="center" wrapText="1"/>
    </xf>
    <xf numFmtId="0" fontId="38" fillId="4" borderId="4" xfId="0" applyFont="1" applyFill="1" applyBorder="1" applyAlignment="1">
      <alignment horizontal="center" vertical="center" wrapText="1"/>
    </xf>
    <xf numFmtId="0" fontId="38" fillId="4" borderId="35" xfId="0" applyFont="1" applyFill="1" applyBorder="1" applyAlignment="1">
      <alignment horizontal="center" vertical="center" wrapText="1"/>
    </xf>
    <xf numFmtId="0" fontId="38" fillId="7" borderId="4" xfId="0" applyFont="1" applyFill="1" applyBorder="1" applyAlignment="1">
      <alignment horizontal="center" vertical="center" wrapText="1"/>
    </xf>
    <xf numFmtId="0" fontId="38" fillId="11" borderId="35" xfId="0" applyFont="1" applyFill="1" applyBorder="1" applyAlignment="1">
      <alignment horizontal="center" vertical="center" wrapText="1"/>
    </xf>
    <xf numFmtId="0" fontId="38" fillId="7" borderId="38" xfId="0" applyFont="1" applyFill="1" applyBorder="1" applyAlignment="1">
      <alignment horizontal="center" vertical="center" wrapText="1"/>
    </xf>
    <xf numFmtId="0" fontId="38" fillId="5" borderId="38" xfId="0" applyFont="1" applyFill="1" applyBorder="1" applyAlignment="1">
      <alignment horizontal="center" vertical="center" wrapText="1"/>
    </xf>
    <xf numFmtId="0" fontId="38" fillId="5" borderId="39" xfId="0" applyFont="1" applyFill="1" applyBorder="1" applyAlignment="1">
      <alignment horizontal="center" vertical="center" wrapText="1"/>
    </xf>
    <xf numFmtId="0" fontId="38" fillId="2" borderId="36" xfId="0" applyFont="1" applyFill="1" applyBorder="1" applyAlignment="1">
      <alignment horizontal="center" vertical="center" wrapText="1"/>
    </xf>
    <xf numFmtId="0" fontId="38" fillId="2" borderId="37"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29" fillId="0" borderId="1" xfId="0" applyFont="1" applyBorder="1" applyAlignment="1">
      <alignment horizontal="center" vertical="center" wrapText="1"/>
    </xf>
    <xf numFmtId="10" fontId="7" fillId="9" borderId="1" xfId="0" applyNumberFormat="1" applyFont="1" applyFill="1" applyBorder="1" applyAlignment="1">
      <alignment horizontal="center" vertical="center" wrapText="1"/>
    </xf>
    <xf numFmtId="49" fontId="4" fillId="0" borderId="6"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4" fillId="0" borderId="8" xfId="0" applyNumberFormat="1"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22" fillId="0" borderId="6"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6"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9" fontId="22" fillId="0" borderId="6" xfId="2" applyFont="1" applyBorder="1" applyAlignment="1" applyProtection="1">
      <alignment horizontal="center" vertical="center" wrapText="1"/>
      <protection locked="0"/>
    </xf>
    <xf numFmtId="9" fontId="22" fillId="0" borderId="1" xfId="2" applyFont="1" applyBorder="1" applyAlignment="1" applyProtection="1">
      <alignment horizontal="center" vertical="center" wrapText="1"/>
      <protection locked="0"/>
    </xf>
    <xf numFmtId="9" fontId="22" fillId="0" borderId="8" xfId="2" applyFont="1" applyBorder="1" applyAlignment="1" applyProtection="1">
      <alignment horizontal="center" vertical="center" wrapText="1"/>
      <protection locked="0"/>
    </xf>
    <xf numFmtId="0" fontId="28" fillId="2" borderId="6"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16" fillId="0" borderId="6"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20" fillId="0" borderId="48"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0" xfId="0" applyFont="1" applyAlignment="1">
      <alignment horizontal="center" vertical="center" wrapText="1"/>
    </xf>
    <xf numFmtId="0" fontId="20" fillId="0" borderId="52"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54" xfId="0" applyFont="1" applyBorder="1" applyAlignment="1">
      <alignment horizontal="center" vertical="center" wrapText="1"/>
    </xf>
    <xf numFmtId="0" fontId="20" fillId="0" borderId="55" xfId="0" applyFont="1" applyBorder="1" applyAlignment="1">
      <alignment horizontal="center" vertical="center" wrapText="1"/>
    </xf>
    <xf numFmtId="0" fontId="21" fillId="10" borderId="16" xfId="0" applyFont="1" applyFill="1" applyBorder="1" applyAlignment="1">
      <alignment horizontal="center" vertical="center" wrapText="1"/>
    </xf>
    <xf numFmtId="0" fontId="21" fillId="10" borderId="17" xfId="0" applyFont="1" applyFill="1" applyBorder="1" applyAlignment="1">
      <alignment horizontal="center" vertical="center" wrapText="1"/>
    </xf>
    <xf numFmtId="0" fontId="4" fillId="0" borderId="57" xfId="0" applyFont="1" applyBorder="1" applyAlignment="1" applyProtection="1">
      <alignment horizontal="center" vertical="center" wrapText="1"/>
      <protection locked="0"/>
    </xf>
    <xf numFmtId="0" fontId="7" fillId="9" borderId="13" xfId="0" applyFont="1" applyFill="1" applyBorder="1" applyAlignment="1">
      <alignment horizontal="center" vertical="center" wrapText="1"/>
    </xf>
    <xf numFmtId="0" fontId="7" fillId="9" borderId="14" xfId="0" applyFont="1" applyFill="1" applyBorder="1" applyAlignment="1">
      <alignment horizontal="center" vertical="center" wrapText="1"/>
    </xf>
    <xf numFmtId="0" fontId="7" fillId="9" borderId="15" xfId="0" applyFont="1" applyFill="1" applyBorder="1" applyAlignment="1">
      <alignment horizontal="center" vertical="center" wrapText="1"/>
    </xf>
    <xf numFmtId="0" fontId="21" fillId="10" borderId="42" xfId="0" applyFont="1" applyFill="1" applyBorder="1" applyAlignment="1">
      <alignment horizontal="center" vertical="center" wrapText="1"/>
    </xf>
    <xf numFmtId="0" fontId="21" fillId="10" borderId="18" xfId="0" applyFont="1" applyFill="1" applyBorder="1" applyAlignment="1">
      <alignment horizontal="center" vertical="center" wrapText="1"/>
    </xf>
    <xf numFmtId="0" fontId="21" fillId="10" borderId="43" xfId="0" applyFont="1" applyFill="1" applyBorder="1" applyAlignment="1">
      <alignment horizontal="center" vertical="center" wrapText="1"/>
    </xf>
    <xf numFmtId="0" fontId="16" fillId="0" borderId="8" xfId="0" applyFont="1" applyBorder="1" applyAlignment="1" applyProtection="1">
      <alignment horizontal="left" vertical="center" wrapText="1"/>
      <protection locked="0"/>
    </xf>
    <xf numFmtId="0" fontId="16" fillId="0" borderId="12"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9" fontId="22" fillId="0" borderId="57" xfId="2" applyFont="1" applyBorder="1" applyAlignment="1" applyProtection="1">
      <alignment horizontal="center" vertical="center" wrapText="1"/>
      <protection locked="0"/>
    </xf>
    <xf numFmtId="0" fontId="26" fillId="6" borderId="16" xfId="0" applyFont="1" applyFill="1" applyBorder="1" applyAlignment="1">
      <alignment horizontal="center" vertical="center" wrapText="1"/>
    </xf>
    <xf numFmtId="0" fontId="26" fillId="6" borderId="41" xfId="0" applyFont="1" applyFill="1" applyBorder="1" applyAlignment="1">
      <alignment horizontal="center" vertical="center" wrapText="1"/>
    </xf>
    <xf numFmtId="0" fontId="7" fillId="10" borderId="22" xfId="0" applyFont="1" applyFill="1" applyBorder="1" applyAlignment="1">
      <alignment horizontal="center" vertical="center" wrapText="1"/>
    </xf>
    <xf numFmtId="0" fontId="7" fillId="10" borderId="23" xfId="0" applyFont="1" applyFill="1" applyBorder="1" applyAlignment="1">
      <alignment horizontal="center" vertical="center" wrapText="1"/>
    </xf>
    <xf numFmtId="14" fontId="4" fillId="0" borderId="10" xfId="0" applyNumberFormat="1" applyFont="1" applyBorder="1" applyAlignment="1" applyProtection="1">
      <alignment horizontal="center" vertical="center" wrapText="1"/>
      <protection locked="0"/>
    </xf>
    <xf numFmtId="0" fontId="7" fillId="9" borderId="16" xfId="0" applyFont="1" applyFill="1" applyBorder="1" applyAlignment="1">
      <alignment horizontal="center" vertical="center" wrapText="1"/>
    </xf>
    <xf numFmtId="0" fontId="7" fillId="9" borderId="18" xfId="0" applyFont="1" applyFill="1" applyBorder="1" applyAlignment="1">
      <alignment horizontal="center" vertical="center" wrapText="1"/>
    </xf>
    <xf numFmtId="1" fontId="4" fillId="0" borderId="6" xfId="0" applyNumberFormat="1" applyFont="1" applyBorder="1" applyAlignment="1" applyProtection="1">
      <alignment horizontal="center" vertical="center" wrapText="1"/>
      <protection locked="0"/>
    </xf>
    <xf numFmtId="1" fontId="4" fillId="0" borderId="1" xfId="0" applyNumberFormat="1" applyFont="1" applyBorder="1" applyAlignment="1" applyProtection="1">
      <alignment horizontal="center" vertical="center" wrapText="1"/>
      <protection locked="0"/>
    </xf>
    <xf numFmtId="1" fontId="4" fillId="0" borderId="8" xfId="0" applyNumberFormat="1"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0" fontId="6" fillId="2" borderId="57" xfId="0" applyFont="1" applyFill="1" applyBorder="1" applyAlignment="1">
      <alignment horizontal="center" vertical="center" wrapText="1"/>
    </xf>
    <xf numFmtId="0" fontId="28" fillId="2" borderId="57" xfId="0" applyFont="1" applyFill="1" applyBorder="1" applyAlignment="1">
      <alignment horizontal="center" vertical="center" wrapText="1"/>
    </xf>
    <xf numFmtId="0" fontId="4" fillId="0" borderId="57" xfId="0" applyFont="1" applyBorder="1" applyAlignment="1" applyProtection="1">
      <alignment horizontal="left" vertical="center" wrapText="1"/>
      <protection locked="0"/>
    </xf>
    <xf numFmtId="164" fontId="22" fillId="0" borderId="6" xfId="2" applyNumberFormat="1" applyFont="1" applyBorder="1" applyAlignment="1" applyProtection="1">
      <alignment horizontal="center" vertical="center" wrapText="1"/>
      <protection locked="0"/>
    </xf>
    <xf numFmtId="164" fontId="22" fillId="0" borderId="1" xfId="2" applyNumberFormat="1" applyFont="1" applyBorder="1" applyAlignment="1" applyProtection="1">
      <alignment horizontal="center" vertical="center" wrapText="1"/>
      <protection locked="0"/>
    </xf>
    <xf numFmtId="164" fontId="22" fillId="0" borderId="8" xfId="2" applyNumberFormat="1" applyFont="1" applyBorder="1" applyAlignment="1" applyProtection="1">
      <alignment horizontal="center" vertical="center" wrapText="1"/>
      <protection locked="0"/>
    </xf>
    <xf numFmtId="0" fontId="22" fillId="0" borderId="57"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protection locked="0"/>
    </xf>
    <xf numFmtId="0" fontId="22" fillId="0" borderId="57" xfId="0" applyFont="1" applyBorder="1" applyAlignment="1" applyProtection="1">
      <alignment horizontal="left" vertical="center" wrapText="1"/>
      <protection locked="0"/>
    </xf>
    <xf numFmtId="1" fontId="4" fillId="0" borderId="57" xfId="0" applyNumberFormat="1" applyFont="1" applyBorder="1" applyAlignment="1" applyProtection="1">
      <alignment horizontal="center" vertical="center" wrapText="1"/>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21" fillId="10" borderId="25" xfId="0" applyFont="1" applyFill="1" applyBorder="1" applyAlignment="1">
      <alignment horizontal="center" vertical="center" wrapText="1"/>
    </xf>
    <xf numFmtId="0" fontId="21" fillId="10" borderId="28" xfId="0" applyFont="1" applyFill="1" applyBorder="1" applyAlignment="1">
      <alignment horizontal="center" vertical="center" wrapText="1"/>
    </xf>
    <xf numFmtId="0" fontId="21" fillId="10" borderId="29" xfId="0" applyFont="1" applyFill="1" applyBorder="1" applyAlignment="1">
      <alignment horizontal="center" vertical="center" wrapText="1"/>
    </xf>
    <xf numFmtId="0" fontId="7" fillId="9" borderId="26" xfId="0" applyFont="1" applyFill="1" applyBorder="1" applyAlignment="1">
      <alignment horizontal="center" vertical="center" wrapText="1"/>
    </xf>
    <xf numFmtId="0" fontId="7" fillId="9" borderId="27" xfId="0" applyFont="1" applyFill="1" applyBorder="1" applyAlignment="1">
      <alignment horizontal="center" vertical="center" wrapText="1"/>
    </xf>
    <xf numFmtId="0" fontId="7" fillId="9" borderId="40" xfId="0" applyFont="1" applyFill="1" applyBorder="1" applyAlignment="1">
      <alignment horizontal="center" vertical="center" wrapText="1"/>
    </xf>
    <xf numFmtId="0" fontId="21" fillId="10" borderId="47" xfId="0" applyFont="1" applyFill="1" applyBorder="1" applyAlignment="1">
      <alignment horizontal="center" vertical="center" wrapText="1"/>
    </xf>
    <xf numFmtId="0" fontId="21" fillId="10" borderId="46" xfId="0" applyFont="1" applyFill="1" applyBorder="1" applyAlignment="1">
      <alignment horizontal="center" vertical="center" wrapText="1"/>
    </xf>
    <xf numFmtId="0" fontId="21" fillId="10" borderId="41" xfId="0" applyFont="1" applyFill="1" applyBorder="1" applyAlignment="1">
      <alignment horizontal="center" vertical="center" wrapText="1"/>
    </xf>
    <xf numFmtId="0" fontId="21" fillId="10" borderId="45" xfId="0" applyFont="1" applyFill="1" applyBorder="1" applyAlignment="1">
      <alignment horizontal="center" vertical="center" wrapText="1"/>
    </xf>
    <xf numFmtId="0" fontId="21" fillId="10" borderId="22" xfId="0" applyFont="1" applyFill="1" applyBorder="1" applyAlignment="1">
      <alignment horizontal="center" vertical="center" wrapText="1"/>
    </xf>
    <xf numFmtId="0" fontId="21" fillId="10" borderId="23" xfId="0" applyFont="1" applyFill="1" applyBorder="1" applyAlignment="1">
      <alignment horizontal="center" vertical="center" wrapText="1"/>
    </xf>
    <xf numFmtId="0" fontId="31" fillId="12" borderId="8" xfId="0" applyFont="1" applyFill="1" applyBorder="1" applyAlignment="1" applyProtection="1">
      <alignment horizontal="left" vertical="center" wrapText="1"/>
      <protection locked="0"/>
    </xf>
    <xf numFmtId="0" fontId="31" fillId="12" borderId="12" xfId="0" applyFont="1" applyFill="1" applyBorder="1" applyAlignment="1" applyProtection="1">
      <alignment horizontal="left" vertical="center" wrapText="1"/>
      <protection locked="0"/>
    </xf>
    <xf numFmtId="0" fontId="31" fillId="12" borderId="1" xfId="0" applyFont="1" applyFill="1" applyBorder="1" applyAlignment="1">
      <alignment horizontal="center" vertical="center"/>
    </xf>
    <xf numFmtId="0" fontId="31" fillId="12" borderId="11" xfId="0" applyFont="1" applyFill="1" applyBorder="1" applyAlignment="1">
      <alignment horizontal="center" vertical="center"/>
    </xf>
    <xf numFmtId="0" fontId="19" fillId="10" borderId="5" xfId="0" applyFont="1" applyFill="1" applyBorder="1" applyAlignment="1">
      <alignment horizontal="center" vertical="center" wrapText="1"/>
    </xf>
    <xf numFmtId="0" fontId="19" fillId="10" borderId="6" xfId="0" applyFont="1" applyFill="1" applyBorder="1" applyAlignment="1">
      <alignment horizontal="center" vertical="center" wrapText="1"/>
    </xf>
    <xf numFmtId="0" fontId="19" fillId="10" borderId="10" xfId="0" applyFont="1" applyFill="1" applyBorder="1" applyAlignment="1">
      <alignment horizontal="center" vertical="center" wrapText="1"/>
    </xf>
    <xf numFmtId="0" fontId="30" fillId="6" borderId="1" xfId="0" applyFont="1" applyFill="1" applyBorder="1" applyAlignment="1">
      <alignment horizontal="center" vertical="center" wrapText="1"/>
    </xf>
    <xf numFmtId="0" fontId="30" fillId="6" borderId="11" xfId="0" applyFont="1" applyFill="1" applyBorder="1" applyAlignment="1">
      <alignment horizontal="center" vertical="center" wrapText="1"/>
    </xf>
    <xf numFmtId="0" fontId="30" fillId="12" borderId="7" xfId="0" applyFont="1" applyFill="1" applyBorder="1" applyAlignment="1">
      <alignment horizontal="center" vertical="center" wrapText="1"/>
    </xf>
    <xf numFmtId="0" fontId="30" fillId="12" borderId="8" xfId="0" applyFont="1" applyFill="1" applyBorder="1" applyAlignment="1">
      <alignment horizontal="center" vertical="center" wrapText="1"/>
    </xf>
    <xf numFmtId="0" fontId="30" fillId="12" borderId="9" xfId="0" applyFont="1" applyFill="1" applyBorder="1" applyAlignment="1" applyProtection="1">
      <alignment horizontal="center" vertical="center" wrapText="1"/>
      <protection locked="0"/>
    </xf>
    <xf numFmtId="0" fontId="30" fillId="12" borderId="1" xfId="0" applyFont="1" applyFill="1" applyBorder="1" applyAlignment="1" applyProtection="1">
      <alignment horizontal="center" vertical="center" wrapText="1"/>
      <protection locked="0"/>
    </xf>
    <xf numFmtId="0" fontId="30" fillId="6" borderId="9" xfId="0" applyFont="1" applyFill="1" applyBorder="1" applyAlignment="1">
      <alignment horizontal="center" vertical="center" wrapText="1"/>
    </xf>
    <xf numFmtId="0" fontId="7" fillId="10" borderId="13" xfId="0" applyFont="1" applyFill="1" applyBorder="1" applyAlignment="1">
      <alignment horizontal="center" vertical="center"/>
    </xf>
    <xf numFmtId="0" fontId="7" fillId="10" borderId="15" xfId="0" applyFont="1" applyFill="1" applyBorder="1" applyAlignment="1">
      <alignment horizontal="center" vertical="center"/>
    </xf>
    <xf numFmtId="0" fontId="7" fillId="10" borderId="24" xfId="0" applyFont="1" applyFill="1" applyBorder="1" applyAlignment="1">
      <alignment horizontal="center" vertical="center"/>
    </xf>
    <xf numFmtId="0" fontId="26" fillId="6" borderId="25" xfId="0" applyFont="1" applyFill="1" applyBorder="1" applyAlignment="1">
      <alignment horizontal="center" vertical="center" wrapText="1"/>
    </xf>
    <xf numFmtId="0" fontId="26" fillId="6" borderId="44" xfId="0" applyFont="1" applyFill="1" applyBorder="1" applyAlignment="1">
      <alignment horizontal="center" vertical="center" wrapText="1"/>
    </xf>
    <xf numFmtId="0" fontId="26" fillId="6" borderId="18" xfId="0" applyFont="1" applyFill="1" applyBorder="1" applyAlignment="1">
      <alignment horizontal="center" vertical="center" wrapText="1"/>
    </xf>
    <xf numFmtId="0" fontId="26" fillId="6" borderId="43" xfId="0" applyFont="1" applyFill="1" applyBorder="1" applyAlignment="1">
      <alignment horizontal="center" vertical="center" wrapText="1"/>
    </xf>
    <xf numFmtId="0" fontId="7" fillId="8" borderId="2" xfId="0" applyFont="1" applyFill="1" applyBorder="1" applyAlignment="1">
      <alignment horizontal="center"/>
    </xf>
    <xf numFmtId="0" fontId="7" fillId="8" borderId="3" xfId="0" applyFont="1" applyFill="1" applyBorder="1" applyAlignment="1">
      <alignment horizontal="center"/>
    </xf>
    <xf numFmtId="0" fontId="27" fillId="0" borderId="17" xfId="0" applyFont="1" applyBorder="1" applyAlignment="1">
      <alignment horizontal="center" vertical="center" wrapText="1"/>
    </xf>
    <xf numFmtId="0" fontId="7" fillId="8" borderId="19" xfId="0" applyFont="1" applyFill="1" applyBorder="1" applyAlignment="1" applyProtection="1">
      <alignment horizontal="right" vertical="center" wrapText="1"/>
      <protection locked="0"/>
    </xf>
    <xf numFmtId="0" fontId="7" fillId="8" borderId="20" xfId="0" applyFont="1" applyFill="1" applyBorder="1" applyAlignment="1" applyProtection="1">
      <alignment horizontal="right" vertical="center" wrapText="1"/>
      <protection locked="0"/>
    </xf>
    <xf numFmtId="0" fontId="17" fillId="0" borderId="1" xfId="0" applyFont="1" applyBorder="1" applyAlignment="1">
      <alignment horizontal="left" vertical="center" wrapText="1"/>
    </xf>
    <xf numFmtId="0" fontId="17" fillId="0" borderId="11" xfId="0" applyFont="1" applyBorder="1" applyAlignment="1">
      <alignment horizontal="left" vertical="center" wrapText="1"/>
    </xf>
    <xf numFmtId="0" fontId="18" fillId="10" borderId="13" xfId="0" applyFont="1" applyFill="1" applyBorder="1" applyAlignment="1">
      <alignment horizontal="center" vertical="center" wrapText="1"/>
    </xf>
    <xf numFmtId="0" fontId="18" fillId="10" borderId="14" xfId="0" applyFont="1" applyFill="1" applyBorder="1" applyAlignment="1">
      <alignment horizontal="center" vertical="center" wrapText="1"/>
    </xf>
    <xf numFmtId="0" fontId="18" fillId="10" borderId="15" xfId="0" applyFont="1" applyFill="1" applyBorder="1" applyAlignment="1">
      <alignment horizontal="center"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18" fillId="10" borderId="10" xfId="0" applyFont="1" applyFill="1" applyBorder="1" applyAlignment="1">
      <alignment horizontal="center" vertical="center" wrapText="1"/>
    </xf>
    <xf numFmtId="0" fontId="7" fillId="8" borderId="13" xfId="0" applyFont="1" applyFill="1" applyBorder="1" applyAlignment="1" applyProtection="1">
      <alignment horizontal="center" vertical="center" wrapText="1"/>
      <protection locked="0"/>
    </xf>
    <xf numFmtId="0" fontId="7" fillId="8" borderId="14" xfId="0" applyFont="1" applyFill="1" applyBorder="1" applyAlignment="1" applyProtection="1">
      <alignment horizontal="center" vertical="center" wrapText="1"/>
      <protection locked="0"/>
    </xf>
    <xf numFmtId="0" fontId="7" fillId="8" borderId="15" xfId="0" applyFont="1" applyFill="1" applyBorder="1" applyAlignment="1" applyProtection="1">
      <alignment horizontal="center" vertical="center" wrapText="1"/>
      <protection locked="0"/>
    </xf>
    <xf numFmtId="0" fontId="7" fillId="9" borderId="17"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1" xfId="0" applyFont="1" applyBorder="1" applyAlignment="1">
      <alignment horizontal="center" vertical="center" wrapText="1"/>
    </xf>
    <xf numFmtId="0" fontId="18" fillId="10" borderId="31" xfId="0" applyFont="1" applyFill="1" applyBorder="1" applyAlignment="1">
      <alignment horizontal="center" vertical="center"/>
    </xf>
    <xf numFmtId="0" fontId="18" fillId="10" borderId="32" xfId="0" applyFont="1" applyFill="1" applyBorder="1" applyAlignment="1">
      <alignment horizontal="center" vertical="center"/>
    </xf>
    <xf numFmtId="0" fontId="18" fillId="10" borderId="33" xfId="0" applyFont="1" applyFill="1" applyBorder="1" applyAlignment="1">
      <alignment horizontal="center" vertical="center"/>
    </xf>
    <xf numFmtId="0" fontId="18" fillId="10" borderId="30" xfId="0" applyFont="1" applyFill="1" applyBorder="1" applyAlignment="1">
      <alignment horizontal="center" vertical="center"/>
    </xf>
    <xf numFmtId="0" fontId="18" fillId="10" borderId="34" xfId="0" applyFont="1" applyFill="1" applyBorder="1" applyAlignment="1">
      <alignment horizontal="center" vertical="center"/>
    </xf>
    <xf numFmtId="0" fontId="17" fillId="0" borderId="8" xfId="0" applyFont="1" applyBorder="1" applyAlignment="1">
      <alignment horizontal="center" vertical="center" wrapText="1"/>
    </xf>
    <xf numFmtId="0" fontId="17" fillId="0" borderId="12" xfId="0" applyFont="1" applyBorder="1" applyAlignment="1">
      <alignment horizontal="center" vertical="center" wrapText="1"/>
    </xf>
    <xf numFmtId="0" fontId="38" fillId="6" borderId="1" xfId="0" applyFont="1" applyFill="1" applyBorder="1" applyAlignment="1">
      <alignment horizontal="center" vertical="center" wrapText="1"/>
    </xf>
    <xf numFmtId="0" fontId="38" fillId="6" borderId="11" xfId="0" applyFont="1" applyFill="1" applyBorder="1" applyAlignment="1">
      <alignment horizontal="center" vertical="center" wrapText="1"/>
    </xf>
    <xf numFmtId="0" fontId="17" fillId="0" borderId="8" xfId="0" applyFont="1" applyBorder="1" applyAlignment="1">
      <alignment horizontal="left" vertical="center" wrapText="1"/>
    </xf>
    <xf numFmtId="0" fontId="17" fillId="0" borderId="12" xfId="0" applyFont="1" applyBorder="1" applyAlignment="1">
      <alignment horizontal="left" vertical="center" wrapText="1"/>
    </xf>
    <xf numFmtId="0" fontId="18" fillId="8" borderId="0" xfId="0" applyFont="1" applyFill="1" applyAlignment="1">
      <alignment horizontal="center"/>
    </xf>
  </cellXfs>
  <cellStyles count="3">
    <cellStyle name="Normal" xfId="0" builtinId="0"/>
    <cellStyle name="Normal 2" xfId="1" xr:uid="{00000000-0005-0000-0000-000001000000}"/>
    <cellStyle name="Porcentaje" xfId="2" builtinId="5"/>
  </cellStyles>
  <dxfs count="32">
    <dxf>
      <fill>
        <patternFill>
          <bgColor rgb="FF00B050"/>
        </patternFill>
      </fill>
    </dxf>
    <dxf>
      <fill>
        <patternFill>
          <bgColor theme="3" tint="0.59996337778862885"/>
        </patternFill>
      </fill>
    </dxf>
    <dxf>
      <fill>
        <patternFill>
          <bgColor rgb="FF92D050"/>
        </patternFill>
      </fill>
    </dxf>
    <dxf>
      <fill>
        <patternFill>
          <bgColor rgb="FFFFFF00"/>
        </patternFill>
      </fill>
    </dxf>
    <dxf>
      <font>
        <color theme="0"/>
      </font>
      <fill>
        <patternFill>
          <bgColor rgb="FFFF0000"/>
        </patternFill>
      </fill>
    </dxf>
    <dxf>
      <font>
        <color theme="0"/>
      </font>
      <fill>
        <patternFill>
          <bgColor theme="1"/>
        </patternFill>
      </fill>
    </dxf>
    <dxf>
      <fill>
        <patternFill>
          <bgColor rgb="FFFFC000"/>
        </patternFill>
      </fill>
    </dxf>
    <dxf>
      <font>
        <color theme="0"/>
      </font>
      <fill>
        <patternFill>
          <bgColor rgb="FFFF0000"/>
        </patternFill>
      </fill>
    </dxf>
    <dxf>
      <fill>
        <patternFill>
          <bgColor rgb="FFFFC000"/>
        </patternFill>
      </fill>
    </dxf>
    <dxf>
      <fill>
        <patternFill>
          <bgColor rgb="FFFFFF00"/>
        </patternFill>
      </fill>
    </dxf>
    <dxf>
      <font>
        <b/>
        <i val="0"/>
        <color theme="0"/>
      </font>
      <fill>
        <patternFill>
          <bgColor rgb="FF00B050"/>
        </patternFill>
      </fill>
    </dxf>
    <dxf>
      <fill>
        <patternFill>
          <bgColor rgb="FF00B050"/>
        </patternFill>
      </fill>
    </dxf>
    <dxf>
      <fill>
        <patternFill>
          <bgColor theme="3" tint="0.59996337778862885"/>
        </patternFill>
      </fill>
    </dxf>
    <dxf>
      <fill>
        <patternFill>
          <bgColor rgb="FF92D050"/>
        </patternFill>
      </fill>
    </dxf>
    <dxf>
      <fill>
        <patternFill>
          <bgColor rgb="FFFFFF00"/>
        </patternFill>
      </fill>
    </dxf>
    <dxf>
      <font>
        <color theme="0"/>
      </font>
      <fill>
        <patternFill>
          <bgColor rgb="FFFF0000"/>
        </patternFill>
      </fill>
    </dxf>
    <dxf>
      <font>
        <color theme="0"/>
      </font>
      <fill>
        <patternFill>
          <bgColor theme="1"/>
        </patternFill>
      </fill>
    </dxf>
    <dxf>
      <fill>
        <patternFill>
          <bgColor rgb="FFFFC000"/>
        </patternFill>
      </fill>
    </dxf>
    <dxf>
      <font>
        <color theme="0"/>
      </font>
      <fill>
        <patternFill>
          <bgColor rgb="FFFF0000"/>
        </patternFill>
      </fill>
    </dxf>
    <dxf>
      <fill>
        <patternFill>
          <bgColor rgb="FFFFC000"/>
        </patternFill>
      </fill>
    </dxf>
    <dxf>
      <fill>
        <patternFill>
          <bgColor rgb="FFFFFF00"/>
        </patternFill>
      </fill>
    </dxf>
    <dxf>
      <font>
        <b/>
        <i val="0"/>
        <color theme="0"/>
      </font>
      <fill>
        <patternFill>
          <bgColor rgb="FF00B050"/>
        </patternFill>
      </fill>
    </dxf>
    <dxf>
      <font>
        <color theme="0"/>
      </font>
      <fill>
        <patternFill>
          <bgColor rgb="FF00B05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b/>
        <i val="0"/>
      </font>
      <fill>
        <patternFill>
          <bgColor rgb="FF92D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s>
  <tableStyles count="0" defaultTableStyle="TableStyleMedium2" defaultPivotStyle="PivotStyleLight16"/>
  <colors>
    <mruColors>
      <color rgb="FF0E9614"/>
      <color rgb="FF0B7710"/>
      <color rgb="FF07490A"/>
      <color rgb="FFFC8A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74084</xdr:colOff>
      <xdr:row>0</xdr:row>
      <xdr:rowOff>10583</xdr:rowOff>
    </xdr:from>
    <xdr:to>
      <xdr:col>2</xdr:col>
      <xdr:colOff>440764</xdr:colOff>
      <xdr:row>3</xdr:row>
      <xdr:rowOff>117815</xdr:rowOff>
    </xdr:to>
    <xdr:pic>
      <xdr:nvPicPr>
        <xdr:cNvPr id="4" name="Imagen 3">
          <a:extLst>
            <a:ext uri="{FF2B5EF4-FFF2-40B4-BE49-F238E27FC236}">
              <a16:creationId xmlns:a16="http://schemas.microsoft.com/office/drawing/2014/main" id="{A06D8561-83E9-107B-FD7C-DDC0989879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084" y="10583"/>
          <a:ext cx="2148415" cy="71048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79B80-9B07-48E0-ACC8-DC1CE4B53B71}">
  <sheetPr>
    <tabColor rgb="FFC00000"/>
  </sheetPr>
  <dimension ref="A1:AE141"/>
  <sheetViews>
    <sheetView showGridLines="0" tabSelected="1" zoomScale="85" zoomScaleNormal="85" zoomScaleSheetLayoutView="55" workbookViewId="0">
      <selection activeCell="AB14" sqref="AB14:AB17"/>
    </sheetView>
  </sheetViews>
  <sheetFormatPr baseColWidth="10" defaultColWidth="11.453125" defaultRowHeight="11.5" x14ac:dyDescent="0.25"/>
  <cols>
    <col min="1" max="1" width="8.453125" style="1" customWidth="1"/>
    <col min="2" max="2" width="18.26953125" style="1" bestFit="1" customWidth="1"/>
    <col min="3" max="3" width="18.1796875" style="1" customWidth="1"/>
    <col min="4" max="4" width="24.26953125" style="1" customWidth="1"/>
    <col min="5" max="5" width="16.453125" style="1" bestFit="1" customWidth="1"/>
    <col min="6" max="6" width="28.81640625" style="1" customWidth="1"/>
    <col min="7" max="7" width="23.26953125" style="1" customWidth="1"/>
    <col min="8" max="8" width="8.26953125" style="1" bestFit="1" customWidth="1"/>
    <col min="9" max="9" width="9.54296875" style="1" customWidth="1"/>
    <col min="10" max="10" width="9.1796875" style="1" bestFit="1" customWidth="1"/>
    <col min="11" max="11" width="11.1796875" style="1" customWidth="1"/>
    <col min="12" max="12" width="12.453125" style="1" customWidth="1"/>
    <col min="13" max="13" width="5.26953125" style="1" customWidth="1"/>
    <col min="14" max="14" width="39.81640625" style="1" bestFit="1" customWidth="1"/>
    <col min="15" max="15" width="14.453125" style="1" customWidth="1"/>
    <col min="16" max="16" width="10" style="1" customWidth="1"/>
    <col min="17" max="17" width="13.54296875" style="1" customWidth="1"/>
    <col min="18" max="18" width="14.7265625" style="1" customWidth="1"/>
    <col min="19" max="19" width="13.1796875" style="1" customWidth="1"/>
    <col min="20" max="20" width="14.26953125" style="1" customWidth="1"/>
    <col min="21" max="21" width="11.81640625" style="1" bestFit="1" customWidth="1"/>
    <col min="22" max="22" width="8" style="1" bestFit="1" customWidth="1"/>
    <col min="23" max="23" width="12.1796875" style="1" bestFit="1" customWidth="1"/>
    <col min="24" max="24" width="8" style="1" bestFit="1" customWidth="1"/>
    <col min="25" max="25" width="13.54296875" style="1" bestFit="1" customWidth="1"/>
    <col min="26" max="26" width="11.7265625" style="1" customWidth="1"/>
    <col min="27" max="27" width="13.453125" style="1" bestFit="1" customWidth="1"/>
    <col min="28" max="28" width="21.54296875" style="1" customWidth="1"/>
    <col min="29" max="29" width="19.26953125" style="1" customWidth="1"/>
    <col min="30" max="16384" width="11.453125" style="1"/>
  </cols>
  <sheetData>
    <row r="1" spans="1:31" s="3" customFormat="1" ht="15.75" customHeight="1" x14ac:dyDescent="0.35">
      <c r="A1" s="176" t="s">
        <v>154</v>
      </c>
      <c r="B1" s="177"/>
      <c r="C1" s="177"/>
      <c r="D1" s="132" t="s">
        <v>175</v>
      </c>
      <c r="E1" s="133"/>
      <c r="F1" s="133"/>
      <c r="G1" s="133"/>
      <c r="H1" s="133"/>
      <c r="I1" s="133"/>
      <c r="J1" s="133"/>
      <c r="K1" s="133"/>
      <c r="L1" s="133"/>
      <c r="M1" s="133"/>
      <c r="N1" s="133"/>
      <c r="O1" s="133"/>
      <c r="P1" s="133"/>
      <c r="Q1" s="133"/>
      <c r="R1" s="133"/>
      <c r="S1" s="133"/>
      <c r="T1" s="133"/>
      <c r="U1" s="133"/>
      <c r="V1" s="133"/>
      <c r="W1" s="133"/>
      <c r="X1" s="133"/>
      <c r="Y1" s="133"/>
      <c r="Z1" s="133"/>
      <c r="AA1" s="134"/>
      <c r="AB1" s="130" t="s">
        <v>311</v>
      </c>
      <c r="AC1" s="131"/>
      <c r="AD1" s="45"/>
      <c r="AE1" s="45"/>
    </row>
    <row r="2" spans="1:31" s="3" customFormat="1" ht="15.75" customHeight="1" x14ac:dyDescent="0.35">
      <c r="A2" s="178"/>
      <c r="B2" s="179"/>
      <c r="C2" s="179"/>
      <c r="D2" s="135"/>
      <c r="E2" s="136"/>
      <c r="F2" s="136"/>
      <c r="G2" s="136"/>
      <c r="H2" s="136"/>
      <c r="I2" s="136"/>
      <c r="J2" s="136"/>
      <c r="K2" s="136"/>
      <c r="L2" s="136"/>
      <c r="M2" s="136"/>
      <c r="N2" s="136"/>
      <c r="O2" s="136"/>
      <c r="P2" s="136"/>
      <c r="Q2" s="136"/>
      <c r="R2" s="136"/>
      <c r="S2" s="136"/>
      <c r="T2" s="136"/>
      <c r="U2" s="136"/>
      <c r="V2" s="136"/>
      <c r="W2" s="136"/>
      <c r="X2" s="136"/>
      <c r="Y2" s="136"/>
      <c r="Z2" s="136"/>
      <c r="AA2" s="137"/>
      <c r="AB2" s="152" t="s">
        <v>312</v>
      </c>
      <c r="AC2" s="153"/>
      <c r="AD2" s="45"/>
      <c r="AE2" s="45"/>
    </row>
    <row r="3" spans="1:31" s="3" customFormat="1" ht="15.75" customHeight="1" x14ac:dyDescent="0.35">
      <c r="A3" s="178"/>
      <c r="B3" s="179"/>
      <c r="C3" s="179"/>
      <c r="D3" s="135"/>
      <c r="E3" s="136"/>
      <c r="F3" s="136"/>
      <c r="G3" s="136"/>
      <c r="H3" s="136"/>
      <c r="I3" s="136"/>
      <c r="J3" s="136"/>
      <c r="K3" s="136"/>
      <c r="L3" s="136"/>
      <c r="M3" s="136"/>
      <c r="N3" s="136"/>
      <c r="O3" s="136"/>
      <c r="P3" s="136"/>
      <c r="Q3" s="136"/>
      <c r="R3" s="136"/>
      <c r="S3" s="136"/>
      <c r="T3" s="136"/>
      <c r="U3" s="136"/>
      <c r="V3" s="136"/>
      <c r="W3" s="136"/>
      <c r="X3" s="136"/>
      <c r="Y3" s="136"/>
      <c r="Z3" s="136"/>
      <c r="AA3" s="137"/>
      <c r="AB3" s="152" t="s">
        <v>313</v>
      </c>
      <c r="AC3" s="153"/>
      <c r="AD3" s="45"/>
      <c r="AE3" s="45"/>
    </row>
    <row r="4" spans="1:31" s="3" customFormat="1" ht="15.75" customHeight="1" thickBot="1" x14ac:dyDescent="0.4">
      <c r="A4" s="180"/>
      <c r="B4" s="181"/>
      <c r="C4" s="181"/>
      <c r="D4" s="138"/>
      <c r="E4" s="139"/>
      <c r="F4" s="139"/>
      <c r="G4" s="139"/>
      <c r="H4" s="139"/>
      <c r="I4" s="139"/>
      <c r="J4" s="139"/>
      <c r="K4" s="139"/>
      <c r="L4" s="139"/>
      <c r="M4" s="139"/>
      <c r="N4" s="139"/>
      <c r="O4" s="139"/>
      <c r="P4" s="139"/>
      <c r="Q4" s="139"/>
      <c r="R4" s="139"/>
      <c r="S4" s="139"/>
      <c r="T4" s="139"/>
      <c r="U4" s="139"/>
      <c r="V4" s="139"/>
      <c r="W4" s="139"/>
      <c r="X4" s="139"/>
      <c r="Y4" s="139"/>
      <c r="Z4" s="139"/>
      <c r="AA4" s="140"/>
      <c r="AB4" s="150" t="s">
        <v>0</v>
      </c>
      <c r="AC4" s="151"/>
      <c r="AD4" s="45"/>
      <c r="AE4" s="45"/>
    </row>
    <row r="5" spans="1:31" s="3" customFormat="1" ht="8.25" customHeight="1" thickBot="1" x14ac:dyDescent="0.4">
      <c r="A5" s="4"/>
      <c r="B5" s="4"/>
      <c r="C5" s="4"/>
      <c r="D5" s="4"/>
      <c r="E5" s="4"/>
      <c r="F5" s="4"/>
      <c r="G5" s="4"/>
      <c r="H5" s="4"/>
      <c r="I5" s="4"/>
      <c r="J5" s="4"/>
      <c r="K5" s="4"/>
      <c r="L5" s="4"/>
      <c r="M5" s="4"/>
      <c r="N5" s="4"/>
      <c r="O5" s="4"/>
      <c r="P5" s="4"/>
      <c r="Q5" s="4"/>
      <c r="R5" s="4"/>
      <c r="S5" s="4"/>
      <c r="T5" s="4"/>
      <c r="U5" s="4"/>
      <c r="V5" s="4"/>
      <c r="W5" s="46"/>
      <c r="X5" s="4"/>
      <c r="Y5" s="4"/>
      <c r="Z5" s="47"/>
      <c r="AA5" s="47"/>
      <c r="AB5" s="47"/>
      <c r="AC5" s="4"/>
      <c r="AD5" s="45"/>
      <c r="AE5" s="45"/>
    </row>
    <row r="6" spans="1:31" s="3" customFormat="1" ht="15" customHeight="1" x14ac:dyDescent="0.35">
      <c r="A6" s="198" t="s">
        <v>152</v>
      </c>
      <c r="B6" s="199"/>
      <c r="C6" s="199"/>
      <c r="D6" s="199"/>
      <c r="E6" s="199"/>
      <c r="F6" s="199"/>
      <c r="G6" s="200"/>
      <c r="H6" s="45"/>
      <c r="I6" s="45"/>
      <c r="J6" s="45"/>
      <c r="K6" s="45"/>
      <c r="L6" s="4"/>
      <c r="M6" s="4"/>
      <c r="N6" s="4"/>
      <c r="O6" s="4"/>
      <c r="P6" s="4"/>
      <c r="Q6" s="4"/>
      <c r="R6" s="4"/>
      <c r="S6" s="4"/>
      <c r="T6" s="4"/>
      <c r="U6" s="4"/>
      <c r="V6" s="4"/>
      <c r="W6" s="46"/>
      <c r="X6" s="4"/>
      <c r="Y6" s="4"/>
      <c r="Z6" s="47"/>
      <c r="AA6" s="47"/>
      <c r="AB6" s="47"/>
      <c r="AC6" s="4"/>
      <c r="AD6" s="45"/>
      <c r="AE6" s="45"/>
    </row>
    <row r="7" spans="1:31" s="3" customFormat="1" ht="14.25" customHeight="1" x14ac:dyDescent="0.35">
      <c r="A7" s="207" t="s">
        <v>151</v>
      </c>
      <c r="B7" s="201"/>
      <c r="C7" s="201" t="s">
        <v>24</v>
      </c>
      <c r="D7" s="201"/>
      <c r="E7" s="201"/>
      <c r="F7" s="201"/>
      <c r="G7" s="202"/>
      <c r="H7" s="45"/>
      <c r="I7" s="45"/>
      <c r="J7" s="45"/>
      <c r="K7" s="45"/>
      <c r="L7" s="4"/>
      <c r="M7" s="4"/>
      <c r="N7" s="4"/>
      <c r="O7" s="4"/>
      <c r="P7" s="4"/>
      <c r="Q7" s="4"/>
      <c r="R7" s="4"/>
      <c r="S7" s="4"/>
      <c r="T7" s="4"/>
      <c r="U7" s="4"/>
      <c r="V7" s="4"/>
      <c r="W7" s="46"/>
      <c r="X7" s="4"/>
      <c r="Y7" s="4"/>
      <c r="Z7" s="47"/>
      <c r="AA7" s="47"/>
      <c r="AB7" s="47"/>
      <c r="AC7" s="4"/>
    </row>
    <row r="8" spans="1:31" s="3" customFormat="1" ht="20.25" customHeight="1" x14ac:dyDescent="0.35">
      <c r="A8" s="205"/>
      <c r="B8" s="206"/>
      <c r="C8" s="196" t="str">
        <f>IFERROR(VLOOKUP(A8,LISTAS!$B$2:$C$59,2,FALSE)," ")</f>
        <v xml:space="preserve"> </v>
      </c>
      <c r="D8" s="196"/>
      <c r="E8" s="196"/>
      <c r="F8" s="196"/>
      <c r="G8" s="197"/>
      <c r="H8" s="45"/>
      <c r="I8" s="45"/>
      <c r="J8" s="45"/>
      <c r="K8" s="45"/>
      <c r="L8" s="4"/>
      <c r="M8" s="4"/>
      <c r="N8" s="4"/>
      <c r="O8" s="4"/>
      <c r="P8" s="4"/>
      <c r="Q8" s="4"/>
      <c r="R8" s="4"/>
      <c r="S8" s="4"/>
      <c r="T8" s="4"/>
      <c r="U8" s="4"/>
      <c r="V8" s="4"/>
      <c r="W8" s="46"/>
      <c r="X8" s="4"/>
      <c r="Y8" s="4"/>
      <c r="Z8" s="47"/>
      <c r="AA8" s="47"/>
      <c r="AB8" s="47"/>
      <c r="AC8" s="4"/>
    </row>
    <row r="9" spans="1:31" s="3" customFormat="1" ht="37.5" customHeight="1" thickBot="1" x14ac:dyDescent="0.4">
      <c r="A9" s="203" t="s">
        <v>103</v>
      </c>
      <c r="B9" s="204"/>
      <c r="C9" s="194"/>
      <c r="D9" s="194"/>
      <c r="E9" s="194"/>
      <c r="F9" s="194"/>
      <c r="G9" s="195"/>
      <c r="H9" s="45"/>
      <c r="I9" s="45"/>
      <c r="J9" s="45"/>
      <c r="K9" s="45"/>
      <c r="L9" s="5"/>
      <c r="M9" s="5"/>
      <c r="N9" s="5"/>
      <c r="O9" s="5"/>
      <c r="P9" s="5"/>
      <c r="Q9" s="5"/>
      <c r="R9" s="5"/>
      <c r="S9" s="5"/>
      <c r="T9" s="5"/>
      <c r="U9" s="5"/>
      <c r="V9" s="5"/>
      <c r="W9" s="46"/>
      <c r="X9" s="5"/>
      <c r="Y9" s="5"/>
      <c r="Z9" s="47"/>
      <c r="AA9" s="47"/>
      <c r="AB9" s="47"/>
      <c r="AC9" s="5"/>
    </row>
    <row r="10" spans="1:31" ht="10.5" customHeight="1" thickBot="1" x14ac:dyDescent="0.3">
      <c r="A10" s="2"/>
      <c r="B10" s="2"/>
      <c r="C10" s="48"/>
      <c r="D10" s="48"/>
      <c r="E10" s="48"/>
      <c r="F10" s="48"/>
      <c r="G10" s="48"/>
      <c r="H10" s="48"/>
      <c r="I10" s="48"/>
      <c r="J10" s="48"/>
      <c r="K10" s="48"/>
      <c r="L10" s="48"/>
      <c r="M10" s="48"/>
      <c r="N10" s="48"/>
      <c r="O10" s="48"/>
      <c r="P10" s="48"/>
      <c r="Q10" s="48"/>
      <c r="R10" s="48"/>
      <c r="S10" s="48"/>
      <c r="T10" s="48"/>
      <c r="U10" s="48"/>
      <c r="V10" s="48"/>
      <c r="W10" s="48"/>
      <c r="X10" s="48"/>
      <c r="Y10" s="48"/>
      <c r="Z10" s="49"/>
      <c r="AA10" s="49"/>
      <c r="AB10" s="49"/>
      <c r="AC10" s="48"/>
    </row>
    <row r="11" spans="1:31" ht="15" customHeight="1" x14ac:dyDescent="0.25">
      <c r="A11" s="192" t="s">
        <v>155</v>
      </c>
      <c r="B11" s="208" t="s">
        <v>163</v>
      </c>
      <c r="C11" s="209"/>
      <c r="D11" s="208" t="s">
        <v>106</v>
      </c>
      <c r="E11" s="210"/>
      <c r="F11" s="157" t="s">
        <v>242</v>
      </c>
      <c r="G11" s="157" t="s">
        <v>243</v>
      </c>
      <c r="H11" s="144" t="s">
        <v>244</v>
      </c>
      <c r="I11" s="145"/>
      <c r="J11" s="145"/>
      <c r="K11" s="145"/>
      <c r="L11" s="146"/>
      <c r="M11" s="185" t="s">
        <v>246</v>
      </c>
      <c r="N11" s="186"/>
      <c r="O11" s="186"/>
      <c r="P11" s="186"/>
      <c r="Q11" s="186"/>
      <c r="R11" s="186"/>
      <c r="S11" s="186"/>
      <c r="T11" s="186"/>
      <c r="U11" s="187"/>
      <c r="V11" s="144" t="s">
        <v>180</v>
      </c>
      <c r="W11" s="145"/>
      <c r="X11" s="145"/>
      <c r="Y11" s="145"/>
      <c r="Z11" s="145"/>
      <c r="AA11" s="146"/>
      <c r="AB11" s="144" t="s">
        <v>157</v>
      </c>
      <c r="AC11" s="146"/>
    </row>
    <row r="12" spans="1:31" ht="22.5" customHeight="1" x14ac:dyDescent="0.25">
      <c r="A12" s="193"/>
      <c r="B12" s="155" t="s">
        <v>164</v>
      </c>
      <c r="C12" s="213" t="s">
        <v>104</v>
      </c>
      <c r="D12" s="155" t="s">
        <v>165</v>
      </c>
      <c r="E12" s="211" t="s">
        <v>256</v>
      </c>
      <c r="F12" s="158"/>
      <c r="G12" s="158"/>
      <c r="H12" s="141" t="s">
        <v>306</v>
      </c>
      <c r="I12" s="142"/>
      <c r="J12" s="142" t="s">
        <v>307</v>
      </c>
      <c r="K12" s="142"/>
      <c r="L12" s="148" t="s">
        <v>245</v>
      </c>
      <c r="M12" s="190" t="s">
        <v>13</v>
      </c>
      <c r="N12" s="147" t="s">
        <v>176</v>
      </c>
      <c r="O12" s="147" t="s">
        <v>102</v>
      </c>
      <c r="P12" s="182" t="s">
        <v>247</v>
      </c>
      <c r="Q12" s="183"/>
      <c r="R12" s="183"/>
      <c r="S12" s="183"/>
      <c r="T12" s="184"/>
      <c r="U12" s="149" t="s">
        <v>101</v>
      </c>
      <c r="V12" s="141" t="s">
        <v>306</v>
      </c>
      <c r="W12" s="142"/>
      <c r="X12" s="142" t="s">
        <v>307</v>
      </c>
      <c r="Y12" s="142"/>
      <c r="Z12" s="142" t="s">
        <v>5</v>
      </c>
      <c r="AA12" s="148" t="s">
        <v>105</v>
      </c>
      <c r="AB12" s="160"/>
      <c r="AC12" s="161"/>
    </row>
    <row r="13" spans="1:31" ht="26.5" thickBot="1" x14ac:dyDescent="0.3">
      <c r="A13" s="193"/>
      <c r="B13" s="156"/>
      <c r="C13" s="214"/>
      <c r="D13" s="156"/>
      <c r="E13" s="212"/>
      <c r="F13" s="158"/>
      <c r="G13" s="158"/>
      <c r="H13" s="31" t="s">
        <v>166</v>
      </c>
      <c r="I13" s="32" t="s">
        <v>4</v>
      </c>
      <c r="J13" s="32" t="s">
        <v>166</v>
      </c>
      <c r="K13" s="32" t="s">
        <v>4</v>
      </c>
      <c r="L13" s="149"/>
      <c r="M13" s="191"/>
      <c r="N13" s="189"/>
      <c r="O13" s="189"/>
      <c r="P13" s="32" t="s">
        <v>181</v>
      </c>
      <c r="Q13" s="32" t="s">
        <v>15</v>
      </c>
      <c r="R13" s="32" t="s">
        <v>14</v>
      </c>
      <c r="S13" s="32" t="s">
        <v>96</v>
      </c>
      <c r="T13" s="32" t="s">
        <v>16</v>
      </c>
      <c r="U13" s="188"/>
      <c r="V13" s="31" t="s">
        <v>166</v>
      </c>
      <c r="W13" s="32" t="s">
        <v>4</v>
      </c>
      <c r="X13" s="32" t="s">
        <v>166</v>
      </c>
      <c r="Y13" s="32" t="s">
        <v>4</v>
      </c>
      <c r="Z13" s="147"/>
      <c r="AA13" s="149"/>
      <c r="AB13" s="25" t="s">
        <v>158</v>
      </c>
      <c r="AC13" s="26" t="s">
        <v>156</v>
      </c>
    </row>
    <row r="14" spans="1:31" x14ac:dyDescent="0.25">
      <c r="A14" s="103"/>
      <c r="B14" s="127"/>
      <c r="C14" s="109"/>
      <c r="D14" s="109"/>
      <c r="E14" s="109"/>
      <c r="F14" s="112"/>
      <c r="G14" s="115"/>
      <c r="H14" s="169"/>
      <c r="I14" s="121" t="str">
        <f>IFERROR(VLOOKUP(H14,LISTAS!$H$3:$I$7,2,FALSE)," ")</f>
        <v xml:space="preserve"> </v>
      </c>
      <c r="J14" s="169"/>
      <c r="K14" s="121" t="str">
        <f>IFERROR(VLOOKUP(J14,LISTAS!$F$3:$G$7,2,FALSE)," ")</f>
        <v xml:space="preserve"> </v>
      </c>
      <c r="L14" s="124" t="str">
        <f>IFERROR(VLOOKUP(CONCATENATE(K14,I14),LISTAS!$H$10:$I$34,2,FALSE)," ")</f>
        <v xml:space="preserve"> </v>
      </c>
      <c r="M14" s="35" t="s">
        <v>19</v>
      </c>
      <c r="N14" s="34"/>
      <c r="O14" s="34"/>
      <c r="P14" s="34"/>
      <c r="Q14" s="33"/>
      <c r="R14" s="33"/>
      <c r="S14" s="36" t="str">
        <f>IFERROR(VLOOKUP(P14,LISTAS!$J$3:$M$5,4,FALSE)," ")</f>
        <v xml:space="preserve"> </v>
      </c>
      <c r="T14" s="36" t="str">
        <f>IFERROR(VLOOKUP(CONCATENATE(P14,Q14,R14),LISTAS!$N$10:$O$27,2,FALSE)," ")</f>
        <v xml:space="preserve"> </v>
      </c>
      <c r="U14" s="50"/>
      <c r="V14" s="169"/>
      <c r="W14" s="121" t="str">
        <f>IF(V14=0," ",IF(V14&lt;=LISTAS!$H$3,LISTAS!$I$3,IF(V14&lt;=LISTAS!$H$4,LISTAS!$I$4,IF(V14&lt;=LISTAS!$H$5,LISTAS!I5,IF(V14&lt;=LISTAS!$H$6,LISTAS!$I$6,IF(V14&lt;=LISTAS!$H$7,LISTAS!$I$7," "))))))</f>
        <v xml:space="preserve"> </v>
      </c>
      <c r="X14" s="169"/>
      <c r="Y14" s="121" t="str">
        <f>IF(X14=0," ",IF(X14&lt;=LISTAS!$F$3,LISTAS!$G$3,IF(X14&lt;=LISTAS!$F$4,LISTAS!$G$4,IF(X14&lt;=LISTAS!$F$5,LISTAS!$G$5,IF(X14&lt;=LISTAS!$F$6,LISTAS!$G$6,IF(X14&lt;=LISTAS!$F$7,LISTAS!G7," "))))))</f>
        <v xml:space="preserve"> </v>
      </c>
      <c r="Z14" s="124" t="str">
        <f>IFERROR(VLOOKUP(CONCATENATE(Y14,W14),LISTAS!$H$10:$I$34,2,FALSE)," ")</f>
        <v xml:space="preserve"> </v>
      </c>
      <c r="AA14" s="127"/>
      <c r="AB14" s="162"/>
      <c r="AC14" s="159"/>
    </row>
    <row r="15" spans="1:31" x14ac:dyDescent="0.25">
      <c r="A15" s="104"/>
      <c r="B15" s="128"/>
      <c r="C15" s="110"/>
      <c r="D15" s="110"/>
      <c r="E15" s="110"/>
      <c r="F15" s="113"/>
      <c r="G15" s="116"/>
      <c r="H15" s="170"/>
      <c r="I15" s="122"/>
      <c r="J15" s="170"/>
      <c r="K15" s="122"/>
      <c r="L15" s="125"/>
      <c r="M15" s="12" t="s">
        <v>20</v>
      </c>
      <c r="N15" s="11"/>
      <c r="O15" s="11"/>
      <c r="P15" s="11"/>
      <c r="Q15" s="10"/>
      <c r="R15" s="10"/>
      <c r="S15" s="14" t="str">
        <f>IFERROR(VLOOKUP(P15,LISTAS!$J$3:$M$5,4,FALSE)," ")</f>
        <v xml:space="preserve"> </v>
      </c>
      <c r="T15" s="14" t="str">
        <f>IFERROR(VLOOKUP(CONCATENATE(P15,Q15,R15),LISTAS!$N$10:$O$27,2,FALSE)," ")</f>
        <v xml:space="preserve"> </v>
      </c>
      <c r="U15" s="51"/>
      <c r="V15" s="170"/>
      <c r="W15" s="122"/>
      <c r="X15" s="170"/>
      <c r="Y15" s="122"/>
      <c r="Z15" s="125"/>
      <c r="AA15" s="128"/>
      <c r="AB15" s="163"/>
      <c r="AC15" s="101"/>
    </row>
    <row r="16" spans="1:31" x14ac:dyDescent="0.25">
      <c r="A16" s="104"/>
      <c r="B16" s="128"/>
      <c r="C16" s="110"/>
      <c r="D16" s="110"/>
      <c r="E16" s="110"/>
      <c r="F16" s="113"/>
      <c r="G16" s="116"/>
      <c r="H16" s="170"/>
      <c r="I16" s="122"/>
      <c r="J16" s="170"/>
      <c r="K16" s="122"/>
      <c r="L16" s="125"/>
      <c r="M16" s="12" t="s">
        <v>21</v>
      </c>
      <c r="N16" s="11"/>
      <c r="O16" s="11"/>
      <c r="P16" s="11"/>
      <c r="Q16" s="10"/>
      <c r="R16" s="10"/>
      <c r="S16" s="14" t="str">
        <f>IFERROR(VLOOKUP(P16,LISTAS!$J$3:$M$5,4,FALSE)," ")</f>
        <v xml:space="preserve"> </v>
      </c>
      <c r="T16" s="14" t="str">
        <f>IFERROR(VLOOKUP(CONCATENATE(P16,Q16,R16),LISTAS!$N$10:$O$27,2,FALSE)," ")</f>
        <v xml:space="preserve"> </v>
      </c>
      <c r="U16" s="51"/>
      <c r="V16" s="170"/>
      <c r="W16" s="122"/>
      <c r="X16" s="170"/>
      <c r="Y16" s="122"/>
      <c r="Z16" s="125"/>
      <c r="AA16" s="128"/>
      <c r="AB16" s="163"/>
      <c r="AC16" s="101"/>
    </row>
    <row r="17" spans="1:29" ht="12" thickBot="1" x14ac:dyDescent="0.3">
      <c r="A17" s="105"/>
      <c r="B17" s="129"/>
      <c r="C17" s="111"/>
      <c r="D17" s="111"/>
      <c r="E17" s="111"/>
      <c r="F17" s="114"/>
      <c r="G17" s="117"/>
      <c r="H17" s="171"/>
      <c r="I17" s="123"/>
      <c r="J17" s="171"/>
      <c r="K17" s="123"/>
      <c r="L17" s="126"/>
      <c r="M17" s="39" t="s">
        <v>22</v>
      </c>
      <c r="N17" s="38"/>
      <c r="O17" s="38"/>
      <c r="P17" s="38"/>
      <c r="Q17" s="37"/>
      <c r="R17" s="37"/>
      <c r="S17" s="40" t="str">
        <f>IFERROR(VLOOKUP(P17,LISTAS!$J$3:$M$5,4,FALSE)," ")</f>
        <v xml:space="preserve"> </v>
      </c>
      <c r="T17" s="40" t="str">
        <f>IFERROR(VLOOKUP(CONCATENATE(P17,Q17,R17),LISTAS!$N$10:$O$27,2,FALSE)," ")</f>
        <v xml:space="preserve"> </v>
      </c>
      <c r="U17" s="52"/>
      <c r="V17" s="171"/>
      <c r="W17" s="123"/>
      <c r="X17" s="171"/>
      <c r="Y17" s="123"/>
      <c r="Z17" s="126"/>
      <c r="AA17" s="129"/>
      <c r="AB17" s="164"/>
      <c r="AC17" s="102"/>
    </row>
    <row r="18" spans="1:29" x14ac:dyDescent="0.25">
      <c r="A18" s="103"/>
      <c r="B18" s="127"/>
      <c r="C18" s="109"/>
      <c r="D18" s="109"/>
      <c r="E18" s="109"/>
      <c r="F18" s="112"/>
      <c r="G18" s="115"/>
      <c r="H18" s="118"/>
      <c r="I18" s="121" t="str">
        <f>IFERROR(VLOOKUP(H18,LISTAS!$H$3:$I$7,2,FALSE)," ")</f>
        <v xml:space="preserve"> </v>
      </c>
      <c r="J18" s="118"/>
      <c r="K18" s="121" t="str">
        <f>IFERROR(VLOOKUP(J18,LISTAS!$F$3:$G$7,2,FALSE)," ")</f>
        <v xml:space="preserve"> </v>
      </c>
      <c r="L18" s="124" t="str">
        <f>IFERROR(VLOOKUP(CONCATENATE(K18,I18),LISTAS!$H$10:$I$34,2,FALSE)," ")</f>
        <v xml:space="preserve"> </v>
      </c>
      <c r="M18" s="35" t="s">
        <v>19</v>
      </c>
      <c r="N18" s="34"/>
      <c r="O18" s="34"/>
      <c r="P18" s="34"/>
      <c r="Q18" s="33"/>
      <c r="R18" s="33"/>
      <c r="S18" s="36" t="str">
        <f>IFERROR(VLOOKUP(P18,LISTAS!$J$3:$M$5,4,FALSE)," ")</f>
        <v xml:space="preserve"> </v>
      </c>
      <c r="T18" s="36" t="str">
        <f>IFERROR(VLOOKUP(CONCATENATE(P18,Q18,R18),LISTAS!$N$10:$O$27,2,FALSE)," ")</f>
        <v xml:space="preserve"> </v>
      </c>
      <c r="U18" s="50"/>
      <c r="V18" s="118"/>
      <c r="W18" s="121" t="str">
        <f>IF(V18=0," ",IF(V18&lt;=LISTAS!$H$3,LISTAS!$I$3,IF(V18&lt;=LISTAS!$H$4,LISTAS!$I$4,IF(V18&lt;=LISTAS!$H$5,LISTAS!I9,IF(V18&lt;=LISTAS!$H$6,LISTAS!$I$6,IF(V18&lt;=LISTAS!$H$7,LISTAS!$I$7," "))))))</f>
        <v xml:space="preserve"> </v>
      </c>
      <c r="X18" s="118"/>
      <c r="Y18" s="121" t="str">
        <f>IF(X18=0," ",IF(X18&lt;=LISTAS!$F$3,LISTAS!$G$3,IF(X18&lt;=LISTAS!$F$4,LISTAS!$G$4,IF(X18&lt;=LISTAS!$F$5,LISTAS!$G$5,IF(X18&lt;=LISTAS!$F$6,LISTAS!$G$6,IF(X18&lt;=LISTAS!$F$7,LISTAS!G11," "))))))</f>
        <v xml:space="preserve"> </v>
      </c>
      <c r="Z18" s="124" t="str">
        <f>IFERROR(VLOOKUP(CONCATENATE(Y18,W18),LISTAS!$H$10:$I$34,2,FALSE)," ")</f>
        <v xml:space="preserve"> </v>
      </c>
      <c r="AA18" s="127"/>
      <c r="AB18" s="162"/>
      <c r="AC18" s="159"/>
    </row>
    <row r="19" spans="1:29" x14ac:dyDescent="0.25">
      <c r="A19" s="104"/>
      <c r="B19" s="128"/>
      <c r="C19" s="110"/>
      <c r="D19" s="110"/>
      <c r="E19" s="110"/>
      <c r="F19" s="113"/>
      <c r="G19" s="116"/>
      <c r="H19" s="119"/>
      <c r="I19" s="122"/>
      <c r="J19" s="119"/>
      <c r="K19" s="122"/>
      <c r="L19" s="125"/>
      <c r="M19" s="12" t="s">
        <v>20</v>
      </c>
      <c r="N19" s="11"/>
      <c r="O19" s="11"/>
      <c r="P19" s="11"/>
      <c r="Q19" s="10"/>
      <c r="R19" s="10"/>
      <c r="S19" s="14" t="str">
        <f>IFERROR(VLOOKUP(P19,LISTAS!$J$3:$M$5,4,FALSE)," ")</f>
        <v xml:space="preserve"> </v>
      </c>
      <c r="T19" s="14" t="str">
        <f>IFERROR(VLOOKUP(CONCATENATE(P19,Q19,R19),LISTAS!$N$10:$O$27,2,FALSE)," ")</f>
        <v xml:space="preserve"> </v>
      </c>
      <c r="U19" s="51"/>
      <c r="V19" s="119"/>
      <c r="W19" s="122"/>
      <c r="X19" s="119"/>
      <c r="Y19" s="122"/>
      <c r="Z19" s="125"/>
      <c r="AA19" s="128"/>
      <c r="AB19" s="163"/>
      <c r="AC19" s="101"/>
    </row>
    <row r="20" spans="1:29" x14ac:dyDescent="0.25">
      <c r="A20" s="104"/>
      <c r="B20" s="128"/>
      <c r="C20" s="110"/>
      <c r="D20" s="110"/>
      <c r="E20" s="110"/>
      <c r="F20" s="113"/>
      <c r="G20" s="116"/>
      <c r="H20" s="119"/>
      <c r="I20" s="122"/>
      <c r="J20" s="119"/>
      <c r="K20" s="122"/>
      <c r="L20" s="125"/>
      <c r="M20" s="12" t="s">
        <v>21</v>
      </c>
      <c r="N20" s="11"/>
      <c r="O20" s="11"/>
      <c r="P20" s="11"/>
      <c r="Q20" s="10"/>
      <c r="R20" s="10"/>
      <c r="S20" s="14" t="str">
        <f>IFERROR(VLOOKUP(P20,LISTAS!$J$3:$M$5,4,FALSE)," ")</f>
        <v xml:space="preserve"> </v>
      </c>
      <c r="T20" s="14" t="str">
        <f>IFERROR(VLOOKUP(CONCATENATE(P20,Q20,R20),LISTAS!$N$10:$O$27,2,FALSE)," ")</f>
        <v xml:space="preserve"> </v>
      </c>
      <c r="U20" s="51"/>
      <c r="V20" s="119"/>
      <c r="W20" s="122"/>
      <c r="X20" s="119"/>
      <c r="Y20" s="122"/>
      <c r="Z20" s="125"/>
      <c r="AA20" s="128"/>
      <c r="AB20" s="163"/>
      <c r="AC20" s="101"/>
    </row>
    <row r="21" spans="1:29" ht="12" thickBot="1" x14ac:dyDescent="0.3">
      <c r="A21" s="105"/>
      <c r="B21" s="129"/>
      <c r="C21" s="111"/>
      <c r="D21" s="111"/>
      <c r="E21" s="111"/>
      <c r="F21" s="114"/>
      <c r="G21" s="117"/>
      <c r="H21" s="120"/>
      <c r="I21" s="123"/>
      <c r="J21" s="120"/>
      <c r="K21" s="123"/>
      <c r="L21" s="126"/>
      <c r="M21" s="39" t="s">
        <v>22</v>
      </c>
      <c r="N21" s="38"/>
      <c r="O21" s="38"/>
      <c r="P21" s="38"/>
      <c r="Q21" s="37"/>
      <c r="R21" s="37"/>
      <c r="S21" s="40" t="str">
        <f>IFERROR(VLOOKUP(P21,LISTAS!$J$3:$M$5,4,FALSE)," ")</f>
        <v xml:space="preserve"> </v>
      </c>
      <c r="T21" s="40" t="str">
        <f>IFERROR(VLOOKUP(CONCATENATE(P21,Q21,R21),LISTAS!$N$10:$O$27,2,FALSE)," ")</f>
        <v xml:space="preserve"> </v>
      </c>
      <c r="U21" s="52"/>
      <c r="V21" s="120"/>
      <c r="W21" s="123"/>
      <c r="X21" s="120"/>
      <c r="Y21" s="123"/>
      <c r="Z21" s="126"/>
      <c r="AA21" s="129"/>
      <c r="AB21" s="164"/>
      <c r="AC21" s="102"/>
    </row>
    <row r="22" spans="1:29" x14ac:dyDescent="0.25">
      <c r="A22" s="103"/>
      <c r="B22" s="127"/>
      <c r="C22" s="109"/>
      <c r="D22" s="109"/>
      <c r="E22" s="109"/>
      <c r="F22" s="112"/>
      <c r="G22" s="115"/>
      <c r="H22" s="118"/>
      <c r="I22" s="121" t="str">
        <f>IFERROR(VLOOKUP(H22,LISTAS!$H$3:$I$7,2,FALSE)," ")</f>
        <v xml:space="preserve"> </v>
      </c>
      <c r="J22" s="118"/>
      <c r="K22" s="121" t="str">
        <f>IFERROR(VLOOKUP(J22,LISTAS!$F$3:$G$7,2,FALSE)," ")</f>
        <v xml:space="preserve"> </v>
      </c>
      <c r="L22" s="124" t="str">
        <f>IFERROR(VLOOKUP(CONCATENATE(K22,I22),LISTAS!$H$10:$I$34,2,FALSE)," ")</f>
        <v xml:space="preserve"> </v>
      </c>
      <c r="M22" s="35" t="s">
        <v>19</v>
      </c>
      <c r="N22" s="34"/>
      <c r="O22" s="34"/>
      <c r="P22" s="34"/>
      <c r="Q22" s="33"/>
      <c r="R22" s="33"/>
      <c r="S22" s="36" t="str">
        <f>IFERROR(VLOOKUP(P22,LISTAS!$J$3:$M$5,4,FALSE)," ")</f>
        <v xml:space="preserve"> </v>
      </c>
      <c r="T22" s="36" t="str">
        <f>IFERROR(VLOOKUP(CONCATENATE(P22,Q22,R22),LISTAS!$N$10:$O$27,2,FALSE)," ")</f>
        <v xml:space="preserve"> </v>
      </c>
      <c r="U22" s="50"/>
      <c r="V22" s="118"/>
      <c r="W22" s="121" t="str">
        <f>IF(V22=0," ",IF(V22&lt;=LISTAS!$H$3,LISTAS!$I$3,IF(V22&lt;=LISTAS!$H$4,LISTAS!$I$4,IF(V22&lt;=LISTAS!$H$5,LISTAS!I13,IF(V22&lt;=LISTAS!$H$6,LISTAS!$I$6,IF(V22&lt;=LISTAS!$H$7,LISTAS!$I$7," "))))))</f>
        <v xml:space="preserve"> </v>
      </c>
      <c r="X22" s="118"/>
      <c r="Y22" s="121" t="str">
        <f>IF(X22=0," ",IF(X22&lt;=LISTAS!$F$3,LISTAS!$G$3,IF(X22&lt;=LISTAS!$F$4,LISTAS!$G$4,IF(X22&lt;=LISTAS!$F$5,LISTAS!$G$5,IF(X22&lt;=LISTAS!$F$6,LISTAS!$G$6,IF(X22&lt;=LISTAS!$F$7,LISTAS!G15," "))))))</f>
        <v xml:space="preserve"> </v>
      </c>
      <c r="Z22" s="124" t="str">
        <f>IFERROR(VLOOKUP(CONCATENATE(Y22,W22),LISTAS!$H$10:$I$34,2,FALSE)," ")</f>
        <v xml:space="preserve"> </v>
      </c>
      <c r="AA22" s="127"/>
      <c r="AB22" s="162"/>
      <c r="AC22" s="159"/>
    </row>
    <row r="23" spans="1:29" x14ac:dyDescent="0.25">
      <c r="A23" s="104"/>
      <c r="B23" s="128"/>
      <c r="C23" s="110"/>
      <c r="D23" s="110"/>
      <c r="E23" s="110"/>
      <c r="F23" s="113"/>
      <c r="G23" s="116"/>
      <c r="H23" s="119"/>
      <c r="I23" s="122"/>
      <c r="J23" s="119"/>
      <c r="K23" s="122"/>
      <c r="L23" s="125"/>
      <c r="M23" s="12" t="s">
        <v>20</v>
      </c>
      <c r="N23" s="11"/>
      <c r="O23" s="11"/>
      <c r="P23" s="11"/>
      <c r="Q23" s="10"/>
      <c r="R23" s="10"/>
      <c r="S23" s="14" t="str">
        <f>IFERROR(VLOOKUP(P23,LISTAS!$J$3:$M$5,4,FALSE)," ")</f>
        <v xml:space="preserve"> </v>
      </c>
      <c r="T23" s="14" t="str">
        <f>IFERROR(VLOOKUP(CONCATENATE(P23,Q23,R23),LISTAS!$N$10:$O$27,2,FALSE)," ")</f>
        <v xml:space="preserve"> </v>
      </c>
      <c r="U23" s="51"/>
      <c r="V23" s="119"/>
      <c r="W23" s="122"/>
      <c r="X23" s="119"/>
      <c r="Y23" s="122"/>
      <c r="Z23" s="125"/>
      <c r="AA23" s="128"/>
      <c r="AB23" s="163"/>
      <c r="AC23" s="101"/>
    </row>
    <row r="24" spans="1:29" x14ac:dyDescent="0.25">
      <c r="A24" s="104"/>
      <c r="B24" s="128"/>
      <c r="C24" s="110"/>
      <c r="D24" s="110"/>
      <c r="E24" s="110"/>
      <c r="F24" s="113"/>
      <c r="G24" s="116"/>
      <c r="H24" s="119"/>
      <c r="I24" s="122"/>
      <c r="J24" s="119"/>
      <c r="K24" s="122"/>
      <c r="L24" s="125"/>
      <c r="M24" s="12" t="s">
        <v>21</v>
      </c>
      <c r="N24" s="11"/>
      <c r="O24" s="11"/>
      <c r="P24" s="11"/>
      <c r="Q24" s="10"/>
      <c r="R24" s="10"/>
      <c r="S24" s="14" t="str">
        <f>IFERROR(VLOOKUP(P24,LISTAS!$J$3:$M$5,4,FALSE)," ")</f>
        <v xml:space="preserve"> </v>
      </c>
      <c r="T24" s="14" t="str">
        <f>IFERROR(VLOOKUP(CONCATENATE(P24,Q24,R24),LISTAS!$N$10:$O$27,2,FALSE)," ")</f>
        <v xml:space="preserve"> </v>
      </c>
      <c r="U24" s="51"/>
      <c r="V24" s="119"/>
      <c r="W24" s="122"/>
      <c r="X24" s="119"/>
      <c r="Y24" s="122"/>
      <c r="Z24" s="125"/>
      <c r="AA24" s="128"/>
      <c r="AB24" s="163"/>
      <c r="AC24" s="101"/>
    </row>
    <row r="25" spans="1:29" ht="12" thickBot="1" x14ac:dyDescent="0.3">
      <c r="A25" s="173"/>
      <c r="B25" s="143"/>
      <c r="C25" s="172"/>
      <c r="D25" s="172"/>
      <c r="E25" s="172"/>
      <c r="F25" s="174"/>
      <c r="G25" s="168"/>
      <c r="H25" s="154"/>
      <c r="I25" s="123"/>
      <c r="J25" s="154"/>
      <c r="K25" s="167"/>
      <c r="L25" s="166"/>
      <c r="M25" s="42" t="s">
        <v>22</v>
      </c>
      <c r="N25" s="43"/>
      <c r="O25" s="43"/>
      <c r="P25" s="43"/>
      <c r="Q25" s="44"/>
      <c r="R25" s="44"/>
      <c r="S25" s="54" t="str">
        <f>IFERROR(VLOOKUP(P25,LISTAS!$J$3:$M$5,4,FALSE)," ")</f>
        <v xml:space="preserve"> </v>
      </c>
      <c r="T25" s="54" t="str">
        <f>IFERROR(VLOOKUP(CONCATENATE(P25,Q25,R25),LISTAS!$N$10:$O$27,2,FALSE)," ")</f>
        <v xml:space="preserve"> </v>
      </c>
      <c r="U25" s="53"/>
      <c r="V25" s="154"/>
      <c r="W25" s="167"/>
      <c r="X25" s="154"/>
      <c r="Y25" s="167"/>
      <c r="Z25" s="166"/>
      <c r="AA25" s="143"/>
      <c r="AB25" s="175"/>
      <c r="AC25" s="165"/>
    </row>
    <row r="26" spans="1:29" x14ac:dyDescent="0.25">
      <c r="A26" s="103"/>
      <c r="B26" s="106"/>
      <c r="C26" s="109"/>
      <c r="D26" s="109"/>
      <c r="E26" s="109"/>
      <c r="F26" s="112"/>
      <c r="G26" s="115"/>
      <c r="H26" s="118"/>
      <c r="I26" s="121" t="str">
        <f>IFERROR(VLOOKUP(H26,LISTAS!$H$3:$I$7,2,FALSE)," ")</f>
        <v xml:space="preserve"> </v>
      </c>
      <c r="J26" s="118"/>
      <c r="K26" s="121" t="str">
        <f>IFERROR(VLOOKUP(J26,LISTAS!$F$3:$G$7,2,FALSE)," ")</f>
        <v xml:space="preserve"> </v>
      </c>
      <c r="L26" s="124" t="str">
        <f>IFERROR(VLOOKUP(CONCATENATE(K26,I26),LISTAS!$H$10:$I$34,2,FALSE)," ")</f>
        <v xml:space="preserve"> </v>
      </c>
      <c r="M26" s="35" t="s">
        <v>19</v>
      </c>
      <c r="N26" s="34"/>
      <c r="O26" s="34"/>
      <c r="P26" s="34"/>
      <c r="Q26" s="33"/>
      <c r="R26" s="33"/>
      <c r="S26" s="36" t="str">
        <f>IFERROR(VLOOKUP(P26,LISTAS!$J$3:$M$5,4,FALSE)," ")</f>
        <v xml:space="preserve"> </v>
      </c>
      <c r="T26" s="36" t="str">
        <f>IFERROR(VLOOKUP(CONCATENATE(P26,Q26,R26),LISTAS!$N$10:$O$27,2,FALSE)," ")</f>
        <v xml:space="preserve"> </v>
      </c>
      <c r="U26" s="50"/>
      <c r="V26" s="118"/>
      <c r="W26" s="121" t="str">
        <f>IF(V26=0," ",IF(V26&lt;=LISTAS!$H$3,LISTAS!$I$3,IF(V26&lt;=LISTAS!$H$4,LISTAS!$I$4,IF(V26&lt;=LISTAS!$H$5,LISTAS!I17,IF(V26&lt;=LISTAS!$H$6,LISTAS!$I$6,IF(V26&lt;=LISTAS!$H$7,LISTAS!$I$7," "))))))</f>
        <v xml:space="preserve"> </v>
      </c>
      <c r="X26" s="118"/>
      <c r="Y26" s="121" t="str">
        <f>IF(X26=0," ",IF(X26&lt;=LISTAS!$F$3,LISTAS!$G$3,IF(X26&lt;=LISTAS!$F$4,LISTAS!$G$4,IF(X26&lt;=LISTAS!$F$5,LISTAS!$G$5,IF(X26&lt;=LISTAS!$F$6,LISTAS!$G$6,IF(X26&lt;=LISTAS!$F$7,LISTAS!G19," "))))))</f>
        <v xml:space="preserve"> </v>
      </c>
      <c r="Z26" s="124" t="str">
        <f>IFERROR(VLOOKUP(CONCATENATE(Y26,W26),LISTAS!$H$10:$I$34,2,FALSE)," ")</f>
        <v xml:space="preserve"> </v>
      </c>
      <c r="AA26" s="127"/>
      <c r="AB26" s="97"/>
      <c r="AC26" s="100"/>
    </row>
    <row r="27" spans="1:29" x14ac:dyDescent="0.25">
      <c r="A27" s="104"/>
      <c r="B27" s="107"/>
      <c r="C27" s="110"/>
      <c r="D27" s="110"/>
      <c r="E27" s="110"/>
      <c r="F27" s="113"/>
      <c r="G27" s="116"/>
      <c r="H27" s="119"/>
      <c r="I27" s="122"/>
      <c r="J27" s="119"/>
      <c r="K27" s="122"/>
      <c r="L27" s="125"/>
      <c r="M27" s="12" t="s">
        <v>20</v>
      </c>
      <c r="N27" s="11"/>
      <c r="O27" s="11"/>
      <c r="P27" s="11"/>
      <c r="Q27" s="10"/>
      <c r="R27" s="10"/>
      <c r="S27" s="14" t="str">
        <f>IFERROR(VLOOKUP(P27,LISTAS!$J$3:$M$5,4,FALSE)," ")</f>
        <v xml:space="preserve"> </v>
      </c>
      <c r="T27" s="14" t="str">
        <f>IFERROR(VLOOKUP(CONCATENATE(P27,Q27,R27),LISTAS!$N$10:$O$27,2,FALSE)," ")</f>
        <v xml:space="preserve"> </v>
      </c>
      <c r="U27" s="51"/>
      <c r="V27" s="119"/>
      <c r="W27" s="122"/>
      <c r="X27" s="119"/>
      <c r="Y27" s="122"/>
      <c r="Z27" s="125"/>
      <c r="AA27" s="128"/>
      <c r="AB27" s="98"/>
      <c r="AC27" s="101"/>
    </row>
    <row r="28" spans="1:29" x14ac:dyDescent="0.25">
      <c r="A28" s="104"/>
      <c r="B28" s="107"/>
      <c r="C28" s="110"/>
      <c r="D28" s="110"/>
      <c r="E28" s="110"/>
      <c r="F28" s="113"/>
      <c r="G28" s="116"/>
      <c r="H28" s="119"/>
      <c r="I28" s="122"/>
      <c r="J28" s="119"/>
      <c r="K28" s="122"/>
      <c r="L28" s="125"/>
      <c r="M28" s="12" t="s">
        <v>21</v>
      </c>
      <c r="N28" s="11"/>
      <c r="O28" s="11"/>
      <c r="P28" s="11"/>
      <c r="Q28" s="10"/>
      <c r="R28" s="10"/>
      <c r="S28" s="14" t="str">
        <f>IFERROR(VLOOKUP(P28,LISTAS!$J$3:$M$5,4,FALSE)," ")</f>
        <v xml:space="preserve"> </v>
      </c>
      <c r="T28" s="14" t="str">
        <f>IFERROR(VLOOKUP(CONCATENATE(P28,Q28,R28),LISTAS!$N$10:$O$27,2,FALSE)," ")</f>
        <v xml:space="preserve"> </v>
      </c>
      <c r="U28" s="51"/>
      <c r="V28" s="119"/>
      <c r="W28" s="122"/>
      <c r="X28" s="119"/>
      <c r="Y28" s="122"/>
      <c r="Z28" s="125"/>
      <c r="AA28" s="128"/>
      <c r="AB28" s="98"/>
      <c r="AC28" s="101"/>
    </row>
    <row r="29" spans="1:29" ht="12" thickBot="1" x14ac:dyDescent="0.3">
      <c r="A29" s="105"/>
      <c r="B29" s="108"/>
      <c r="C29" s="111"/>
      <c r="D29" s="111"/>
      <c r="E29" s="111"/>
      <c r="F29" s="114"/>
      <c r="G29" s="117"/>
      <c r="H29" s="120"/>
      <c r="I29" s="123"/>
      <c r="J29" s="120"/>
      <c r="K29" s="123"/>
      <c r="L29" s="126"/>
      <c r="M29" s="39" t="s">
        <v>22</v>
      </c>
      <c r="N29" s="38"/>
      <c r="O29" s="38"/>
      <c r="P29" s="38"/>
      <c r="Q29" s="37"/>
      <c r="R29" s="37"/>
      <c r="S29" s="40" t="str">
        <f>IFERROR(VLOOKUP(P29,LISTAS!$J$3:$M$5,4,FALSE)," ")</f>
        <v xml:space="preserve"> </v>
      </c>
      <c r="T29" s="40" t="str">
        <f>IFERROR(VLOOKUP(CONCATENATE(P29,Q29,R29),LISTAS!$N$10:$O$27,2,FALSE)," ")</f>
        <v xml:space="preserve"> </v>
      </c>
      <c r="U29" s="52"/>
      <c r="V29" s="120"/>
      <c r="W29" s="123"/>
      <c r="X29" s="120"/>
      <c r="Y29" s="123"/>
      <c r="Z29" s="126"/>
      <c r="AA29" s="129"/>
      <c r="AB29" s="99"/>
      <c r="AC29" s="102"/>
    </row>
    <row r="30" spans="1:29" x14ac:dyDescent="0.25">
      <c r="A30" s="103"/>
      <c r="B30" s="106"/>
      <c r="C30" s="109"/>
      <c r="D30" s="109"/>
      <c r="E30" s="109"/>
      <c r="F30" s="112"/>
      <c r="G30" s="115"/>
      <c r="H30" s="118"/>
      <c r="I30" s="121" t="str">
        <f>IFERROR(VLOOKUP(H30,LISTAS!$H$3:$I$7,2,FALSE)," ")</f>
        <v xml:space="preserve"> </v>
      </c>
      <c r="J30" s="118"/>
      <c r="K30" s="121" t="str">
        <f>IFERROR(VLOOKUP(J30,LISTAS!$F$3:$G$7,2,FALSE)," ")</f>
        <v xml:space="preserve"> </v>
      </c>
      <c r="L30" s="124" t="str">
        <f>IFERROR(VLOOKUP(CONCATENATE(K30,I30),LISTAS!$H$10:$I$34,2,FALSE)," ")</f>
        <v xml:space="preserve"> </v>
      </c>
      <c r="M30" s="35" t="s">
        <v>19</v>
      </c>
      <c r="N30" s="34"/>
      <c r="O30" s="34"/>
      <c r="P30" s="34"/>
      <c r="Q30" s="33"/>
      <c r="R30" s="33"/>
      <c r="S30" s="36" t="str">
        <f>IFERROR(VLOOKUP(P30,LISTAS!$J$3:$M$5,4,FALSE)," ")</f>
        <v xml:space="preserve"> </v>
      </c>
      <c r="T30" s="36" t="str">
        <f>IFERROR(VLOOKUP(CONCATENATE(P30,Q30,R30),LISTAS!$N$10:$O$27,2,FALSE)," ")</f>
        <v xml:space="preserve"> </v>
      </c>
      <c r="U30" s="50"/>
      <c r="V30" s="118"/>
      <c r="W30" s="121" t="str">
        <f>IF(V30=0," ",IF(V30&lt;=LISTAS!$H$3,LISTAS!$I$3,IF(V30&lt;=LISTAS!$H$4,LISTAS!$I$4,IF(V30&lt;=LISTAS!$H$5,LISTAS!I21,IF(V30&lt;=LISTAS!$H$6,LISTAS!$I$6,IF(V30&lt;=LISTAS!$H$7,LISTAS!$I$7," "))))))</f>
        <v xml:space="preserve"> </v>
      </c>
      <c r="X30" s="118"/>
      <c r="Y30" s="121" t="str">
        <f>IF(X30=0," ",IF(X30&lt;=LISTAS!$F$3,LISTAS!$G$3,IF(X30&lt;=LISTAS!$F$4,LISTAS!$G$4,IF(X30&lt;=LISTAS!$F$5,LISTAS!$G$5,IF(X30&lt;=LISTAS!$F$6,LISTAS!$G$6,IF(X30&lt;=LISTAS!$F$7,LISTAS!G23," "))))))</f>
        <v xml:space="preserve"> </v>
      </c>
      <c r="Z30" s="124" t="str">
        <f>IFERROR(VLOOKUP(CONCATENATE(Y30,W30),LISTAS!$H$10:$I$34,2,FALSE)," ")</f>
        <v xml:space="preserve"> </v>
      </c>
      <c r="AA30" s="127"/>
      <c r="AB30" s="97"/>
      <c r="AC30" s="100"/>
    </row>
    <row r="31" spans="1:29" x14ac:dyDescent="0.25">
      <c r="A31" s="104"/>
      <c r="B31" s="107"/>
      <c r="C31" s="110"/>
      <c r="D31" s="110"/>
      <c r="E31" s="110"/>
      <c r="F31" s="113"/>
      <c r="G31" s="116"/>
      <c r="H31" s="119"/>
      <c r="I31" s="122"/>
      <c r="J31" s="119"/>
      <c r="K31" s="122"/>
      <c r="L31" s="125"/>
      <c r="M31" s="12" t="s">
        <v>20</v>
      </c>
      <c r="N31" s="11"/>
      <c r="O31" s="11"/>
      <c r="P31" s="11"/>
      <c r="Q31" s="10"/>
      <c r="R31" s="10"/>
      <c r="S31" s="14" t="str">
        <f>IFERROR(VLOOKUP(P31,LISTAS!$J$3:$M$5,4,FALSE)," ")</f>
        <v xml:space="preserve"> </v>
      </c>
      <c r="T31" s="14" t="str">
        <f>IFERROR(VLOOKUP(CONCATENATE(P31,Q31,R31),LISTAS!$N$10:$O$27,2,FALSE)," ")</f>
        <v xml:space="preserve"> </v>
      </c>
      <c r="U31" s="51"/>
      <c r="V31" s="119"/>
      <c r="W31" s="122"/>
      <c r="X31" s="119"/>
      <c r="Y31" s="122"/>
      <c r="Z31" s="125"/>
      <c r="AA31" s="128"/>
      <c r="AB31" s="98"/>
      <c r="AC31" s="101"/>
    </row>
    <row r="32" spans="1:29" x14ac:dyDescent="0.25">
      <c r="A32" s="104"/>
      <c r="B32" s="107"/>
      <c r="C32" s="110"/>
      <c r="D32" s="110"/>
      <c r="E32" s="110"/>
      <c r="F32" s="113"/>
      <c r="G32" s="116"/>
      <c r="H32" s="119"/>
      <c r="I32" s="122"/>
      <c r="J32" s="119"/>
      <c r="K32" s="122"/>
      <c r="L32" s="125"/>
      <c r="M32" s="12" t="s">
        <v>21</v>
      </c>
      <c r="N32" s="11"/>
      <c r="O32" s="11"/>
      <c r="P32" s="11"/>
      <c r="Q32" s="10"/>
      <c r="R32" s="10"/>
      <c r="S32" s="14" t="str">
        <f>IFERROR(VLOOKUP(P32,LISTAS!$J$3:$M$5,4,FALSE)," ")</f>
        <v xml:space="preserve"> </v>
      </c>
      <c r="T32" s="14" t="str">
        <f>IFERROR(VLOOKUP(CONCATENATE(P32,Q32,R32),LISTAS!$N$10:$O$27,2,FALSE)," ")</f>
        <v xml:space="preserve"> </v>
      </c>
      <c r="U32" s="51"/>
      <c r="V32" s="119"/>
      <c r="W32" s="122"/>
      <c r="X32" s="119"/>
      <c r="Y32" s="122"/>
      <c r="Z32" s="125"/>
      <c r="AA32" s="128"/>
      <c r="AB32" s="98"/>
      <c r="AC32" s="101"/>
    </row>
    <row r="33" spans="1:29" ht="12" thickBot="1" x14ac:dyDescent="0.3">
      <c r="A33" s="105"/>
      <c r="B33" s="108"/>
      <c r="C33" s="111"/>
      <c r="D33" s="111"/>
      <c r="E33" s="111"/>
      <c r="F33" s="114"/>
      <c r="G33" s="117"/>
      <c r="H33" s="120"/>
      <c r="I33" s="123"/>
      <c r="J33" s="120"/>
      <c r="K33" s="123"/>
      <c r="L33" s="126"/>
      <c r="M33" s="39" t="s">
        <v>22</v>
      </c>
      <c r="N33" s="38"/>
      <c r="O33" s="38"/>
      <c r="P33" s="38"/>
      <c r="Q33" s="37"/>
      <c r="R33" s="37"/>
      <c r="S33" s="40" t="str">
        <f>IFERROR(VLOOKUP(P33,LISTAS!$J$3:$M$5,4,FALSE)," ")</f>
        <v xml:space="preserve"> </v>
      </c>
      <c r="T33" s="40" t="str">
        <f>IFERROR(VLOOKUP(CONCATENATE(P33,Q33,R33),LISTAS!$N$10:$O$27,2,FALSE)," ")</f>
        <v xml:space="preserve"> </v>
      </c>
      <c r="U33" s="52"/>
      <c r="V33" s="120"/>
      <c r="W33" s="123"/>
      <c r="X33" s="120"/>
      <c r="Y33" s="123"/>
      <c r="Z33" s="126"/>
      <c r="AA33" s="129"/>
      <c r="AB33" s="99"/>
      <c r="AC33" s="102"/>
    </row>
    <row r="34" spans="1:29" x14ac:dyDescent="0.25">
      <c r="A34" s="103"/>
      <c r="B34" s="106"/>
      <c r="C34" s="109"/>
      <c r="D34" s="109"/>
      <c r="E34" s="109"/>
      <c r="F34" s="112"/>
      <c r="G34" s="115"/>
      <c r="H34" s="118"/>
      <c r="I34" s="121" t="str">
        <f>IFERROR(VLOOKUP(H34,LISTAS!$H$3:$I$7,2,FALSE)," ")</f>
        <v xml:space="preserve"> </v>
      </c>
      <c r="J34" s="118"/>
      <c r="K34" s="121" t="str">
        <f>IFERROR(VLOOKUP(J34,LISTAS!$F$3:$G$7,2,FALSE)," ")</f>
        <v xml:space="preserve"> </v>
      </c>
      <c r="L34" s="124" t="str">
        <f>IFERROR(VLOOKUP(CONCATENATE(K34,I34),LISTAS!$H$10:$I$34,2,FALSE)," ")</f>
        <v xml:space="preserve"> </v>
      </c>
      <c r="M34" s="35" t="s">
        <v>19</v>
      </c>
      <c r="N34" s="34"/>
      <c r="O34" s="34"/>
      <c r="P34" s="34"/>
      <c r="Q34" s="33"/>
      <c r="R34" s="33"/>
      <c r="S34" s="36" t="str">
        <f>IFERROR(VLOOKUP(P34,LISTAS!$J$3:$M$5,4,FALSE)," ")</f>
        <v xml:space="preserve"> </v>
      </c>
      <c r="T34" s="36" t="str">
        <f>IFERROR(VLOOKUP(CONCATENATE(P34,Q34,R34),LISTAS!$N$10:$O$27,2,FALSE)," ")</f>
        <v xml:space="preserve"> </v>
      </c>
      <c r="U34" s="50"/>
      <c r="V34" s="118"/>
      <c r="W34" s="121" t="str">
        <f>IF(V34=0," ",IF(V34&lt;=LISTAS!$H$3,LISTAS!$I$3,IF(V34&lt;=LISTAS!$H$4,LISTAS!$I$4,IF(V34&lt;=LISTAS!$H$5,LISTAS!I25,IF(V34&lt;=LISTAS!$H$6,LISTAS!$I$6,IF(V34&lt;=LISTAS!$H$7,LISTAS!$I$7," "))))))</f>
        <v xml:space="preserve"> </v>
      </c>
      <c r="X34" s="118"/>
      <c r="Y34" s="121" t="str">
        <f>IF(X34=0," ",IF(X34&lt;=LISTAS!$F$3,LISTAS!$G$3,IF(X34&lt;=LISTAS!$F$4,LISTAS!$G$4,IF(X34&lt;=LISTAS!$F$5,LISTAS!$G$5,IF(X34&lt;=LISTAS!$F$6,LISTAS!$G$6,IF(X34&lt;=LISTAS!$F$7,LISTAS!G27," "))))))</f>
        <v xml:space="preserve"> </v>
      </c>
      <c r="Z34" s="124" t="str">
        <f>IFERROR(VLOOKUP(CONCATENATE(Y34,W34),LISTAS!$H$10:$I$34,2,FALSE)," ")</f>
        <v xml:space="preserve"> </v>
      </c>
      <c r="AA34" s="127"/>
      <c r="AB34" s="97"/>
      <c r="AC34" s="100"/>
    </row>
    <row r="35" spans="1:29" x14ac:dyDescent="0.25">
      <c r="A35" s="104"/>
      <c r="B35" s="107"/>
      <c r="C35" s="110"/>
      <c r="D35" s="110"/>
      <c r="E35" s="110"/>
      <c r="F35" s="113"/>
      <c r="G35" s="116"/>
      <c r="H35" s="119"/>
      <c r="I35" s="122"/>
      <c r="J35" s="119"/>
      <c r="K35" s="122"/>
      <c r="L35" s="125"/>
      <c r="M35" s="12" t="s">
        <v>20</v>
      </c>
      <c r="N35" s="11"/>
      <c r="O35" s="11"/>
      <c r="P35" s="11"/>
      <c r="Q35" s="10"/>
      <c r="R35" s="10"/>
      <c r="S35" s="14" t="str">
        <f>IFERROR(VLOOKUP(P35,LISTAS!$J$3:$M$5,4,FALSE)," ")</f>
        <v xml:space="preserve"> </v>
      </c>
      <c r="T35" s="14" t="str">
        <f>IFERROR(VLOOKUP(CONCATENATE(P35,Q35,R35),LISTAS!$N$10:$O$27,2,FALSE)," ")</f>
        <v xml:space="preserve"> </v>
      </c>
      <c r="U35" s="51"/>
      <c r="V35" s="119"/>
      <c r="W35" s="122"/>
      <c r="X35" s="119"/>
      <c r="Y35" s="122"/>
      <c r="Z35" s="125"/>
      <c r="AA35" s="128"/>
      <c r="AB35" s="98"/>
      <c r="AC35" s="101"/>
    </row>
    <row r="36" spans="1:29" x14ac:dyDescent="0.25">
      <c r="A36" s="104"/>
      <c r="B36" s="107"/>
      <c r="C36" s="110"/>
      <c r="D36" s="110"/>
      <c r="E36" s="110"/>
      <c r="F36" s="113"/>
      <c r="G36" s="116"/>
      <c r="H36" s="119"/>
      <c r="I36" s="122"/>
      <c r="J36" s="119"/>
      <c r="K36" s="122"/>
      <c r="L36" s="125"/>
      <c r="M36" s="12" t="s">
        <v>21</v>
      </c>
      <c r="N36" s="11"/>
      <c r="O36" s="11"/>
      <c r="P36" s="11"/>
      <c r="Q36" s="10"/>
      <c r="R36" s="10"/>
      <c r="S36" s="14" t="str">
        <f>IFERROR(VLOOKUP(P36,LISTAS!$J$3:$M$5,4,FALSE)," ")</f>
        <v xml:space="preserve"> </v>
      </c>
      <c r="T36" s="14" t="str">
        <f>IFERROR(VLOOKUP(CONCATENATE(P36,Q36,R36),LISTAS!$N$10:$O$27,2,FALSE)," ")</f>
        <v xml:space="preserve"> </v>
      </c>
      <c r="U36" s="51"/>
      <c r="V36" s="119"/>
      <c r="W36" s="122"/>
      <c r="X36" s="119"/>
      <c r="Y36" s="122"/>
      <c r="Z36" s="125"/>
      <c r="AA36" s="128"/>
      <c r="AB36" s="98"/>
      <c r="AC36" s="101"/>
    </row>
    <row r="37" spans="1:29" ht="12" thickBot="1" x14ac:dyDescent="0.3">
      <c r="A37" s="105"/>
      <c r="B37" s="108"/>
      <c r="C37" s="111"/>
      <c r="D37" s="111"/>
      <c r="E37" s="111"/>
      <c r="F37" s="114"/>
      <c r="G37" s="117"/>
      <c r="H37" s="120"/>
      <c r="I37" s="123"/>
      <c r="J37" s="120"/>
      <c r="K37" s="123"/>
      <c r="L37" s="126"/>
      <c r="M37" s="39" t="s">
        <v>22</v>
      </c>
      <c r="N37" s="38"/>
      <c r="O37" s="38"/>
      <c r="P37" s="38"/>
      <c r="Q37" s="37"/>
      <c r="R37" s="37"/>
      <c r="S37" s="40" t="str">
        <f>IFERROR(VLOOKUP(P37,LISTAS!$J$3:$M$5,4,FALSE)," ")</f>
        <v xml:space="preserve"> </v>
      </c>
      <c r="T37" s="40" t="str">
        <f>IFERROR(VLOOKUP(CONCATENATE(P37,Q37,R37),LISTAS!$N$10:$O$27,2,FALSE)," ")</f>
        <v xml:space="preserve"> </v>
      </c>
      <c r="U37" s="52"/>
      <c r="V37" s="120"/>
      <c r="W37" s="123"/>
      <c r="X37" s="120"/>
      <c r="Y37" s="123"/>
      <c r="Z37" s="126"/>
      <c r="AA37" s="129"/>
      <c r="AB37" s="99"/>
      <c r="AC37" s="102"/>
    </row>
    <row r="38" spans="1:29" x14ac:dyDescent="0.25">
      <c r="A38" s="103"/>
      <c r="B38" s="106"/>
      <c r="C38" s="109"/>
      <c r="D38" s="109"/>
      <c r="E38" s="109"/>
      <c r="F38" s="112"/>
      <c r="G38" s="115"/>
      <c r="H38" s="118"/>
      <c r="I38" s="121" t="str">
        <f>IFERROR(VLOOKUP(H38,LISTAS!$H$3:$I$7,2,FALSE)," ")</f>
        <v xml:space="preserve"> </v>
      </c>
      <c r="J38" s="118"/>
      <c r="K38" s="121" t="str">
        <f>IFERROR(VLOOKUP(J38,LISTAS!$F$3:$G$7,2,FALSE)," ")</f>
        <v xml:space="preserve"> </v>
      </c>
      <c r="L38" s="124" t="str">
        <f>IFERROR(VLOOKUP(CONCATENATE(K38,I38),LISTAS!$H$10:$I$34,2,FALSE)," ")</f>
        <v xml:space="preserve"> </v>
      </c>
      <c r="M38" s="35" t="s">
        <v>19</v>
      </c>
      <c r="N38" s="34"/>
      <c r="O38" s="34"/>
      <c r="P38" s="34"/>
      <c r="Q38" s="33"/>
      <c r="R38" s="33"/>
      <c r="S38" s="36" t="str">
        <f>IFERROR(VLOOKUP(P38,LISTAS!$J$3:$M$5,4,FALSE)," ")</f>
        <v xml:space="preserve"> </v>
      </c>
      <c r="T38" s="36" t="str">
        <f>IFERROR(VLOOKUP(CONCATENATE(P38,Q38,R38),LISTAS!$N$10:$O$27,2,FALSE)," ")</f>
        <v xml:space="preserve"> </v>
      </c>
      <c r="U38" s="50"/>
      <c r="V38" s="118"/>
      <c r="W38" s="121" t="str">
        <f>IF(V38=0," ",IF(V38&lt;=LISTAS!$H$3,LISTAS!$I$3,IF(V38&lt;=LISTAS!$H$4,LISTAS!$I$4,IF(V38&lt;=LISTAS!$H$5,LISTAS!I29,IF(V38&lt;=LISTAS!$H$6,LISTAS!$I$6,IF(V38&lt;=LISTAS!$H$7,LISTAS!$I$7," "))))))</f>
        <v xml:space="preserve"> </v>
      </c>
      <c r="X38" s="118"/>
      <c r="Y38" s="121" t="str">
        <f>IF(X38=0," ",IF(X38&lt;=LISTAS!$F$3,LISTAS!$G$3,IF(X38&lt;=LISTAS!$F$4,LISTAS!$G$4,IF(X38&lt;=LISTAS!$F$5,LISTAS!$G$5,IF(X38&lt;=LISTAS!$F$6,LISTAS!$G$6,IF(X38&lt;=LISTAS!$F$7,LISTAS!G31," "))))))</f>
        <v xml:space="preserve"> </v>
      </c>
      <c r="Z38" s="124" t="str">
        <f>IFERROR(VLOOKUP(CONCATENATE(Y38,W38),LISTAS!$H$10:$I$34,2,FALSE)," ")</f>
        <v xml:space="preserve"> </v>
      </c>
      <c r="AA38" s="127"/>
      <c r="AB38" s="97"/>
      <c r="AC38" s="100"/>
    </row>
    <row r="39" spans="1:29" x14ac:dyDescent="0.25">
      <c r="A39" s="104"/>
      <c r="B39" s="107"/>
      <c r="C39" s="110"/>
      <c r="D39" s="110"/>
      <c r="E39" s="110"/>
      <c r="F39" s="113"/>
      <c r="G39" s="116"/>
      <c r="H39" s="119"/>
      <c r="I39" s="122"/>
      <c r="J39" s="119"/>
      <c r="K39" s="122"/>
      <c r="L39" s="125"/>
      <c r="M39" s="12" t="s">
        <v>20</v>
      </c>
      <c r="N39" s="11"/>
      <c r="O39" s="11"/>
      <c r="P39" s="11"/>
      <c r="Q39" s="10"/>
      <c r="R39" s="10"/>
      <c r="S39" s="14" t="str">
        <f>IFERROR(VLOOKUP(P39,LISTAS!$J$3:$M$5,4,FALSE)," ")</f>
        <v xml:space="preserve"> </v>
      </c>
      <c r="T39" s="14" t="str">
        <f>IFERROR(VLOOKUP(CONCATENATE(P39,Q39,R39),LISTAS!$N$10:$O$27,2,FALSE)," ")</f>
        <v xml:space="preserve"> </v>
      </c>
      <c r="U39" s="51"/>
      <c r="V39" s="119"/>
      <c r="W39" s="122"/>
      <c r="X39" s="119"/>
      <c r="Y39" s="122"/>
      <c r="Z39" s="125"/>
      <c r="AA39" s="128"/>
      <c r="AB39" s="98"/>
      <c r="AC39" s="101"/>
    </row>
    <row r="40" spans="1:29" x14ac:dyDescent="0.25">
      <c r="A40" s="104"/>
      <c r="B40" s="107"/>
      <c r="C40" s="110"/>
      <c r="D40" s="110"/>
      <c r="E40" s="110"/>
      <c r="F40" s="113"/>
      <c r="G40" s="116"/>
      <c r="H40" s="119"/>
      <c r="I40" s="122"/>
      <c r="J40" s="119"/>
      <c r="K40" s="122"/>
      <c r="L40" s="125"/>
      <c r="M40" s="12" t="s">
        <v>21</v>
      </c>
      <c r="N40" s="11"/>
      <c r="O40" s="11"/>
      <c r="P40" s="11"/>
      <c r="Q40" s="10"/>
      <c r="R40" s="10"/>
      <c r="S40" s="14" t="str">
        <f>IFERROR(VLOOKUP(P40,LISTAS!$J$3:$M$5,4,FALSE)," ")</f>
        <v xml:space="preserve"> </v>
      </c>
      <c r="T40" s="14" t="str">
        <f>IFERROR(VLOOKUP(CONCATENATE(P40,Q40,R40),LISTAS!$N$10:$O$27,2,FALSE)," ")</f>
        <v xml:space="preserve"> </v>
      </c>
      <c r="U40" s="51"/>
      <c r="V40" s="119"/>
      <c r="W40" s="122"/>
      <c r="X40" s="119"/>
      <c r="Y40" s="122"/>
      <c r="Z40" s="125"/>
      <c r="AA40" s="128"/>
      <c r="AB40" s="98"/>
      <c r="AC40" s="101"/>
    </row>
    <row r="41" spans="1:29" ht="12" thickBot="1" x14ac:dyDescent="0.3">
      <c r="A41" s="105"/>
      <c r="B41" s="108"/>
      <c r="C41" s="111"/>
      <c r="D41" s="111"/>
      <c r="E41" s="111"/>
      <c r="F41" s="114"/>
      <c r="G41" s="117"/>
      <c r="H41" s="120"/>
      <c r="I41" s="123"/>
      <c r="J41" s="120"/>
      <c r="K41" s="123"/>
      <c r="L41" s="126"/>
      <c r="M41" s="39" t="s">
        <v>22</v>
      </c>
      <c r="N41" s="38"/>
      <c r="O41" s="38"/>
      <c r="P41" s="38"/>
      <c r="Q41" s="37"/>
      <c r="R41" s="37"/>
      <c r="S41" s="40" t="str">
        <f>IFERROR(VLOOKUP(P41,LISTAS!$J$3:$M$5,4,FALSE)," ")</f>
        <v xml:space="preserve"> </v>
      </c>
      <c r="T41" s="40" t="str">
        <f>IFERROR(VLOOKUP(CONCATENATE(P41,Q41,R41),LISTAS!$N$10:$O$27,2,FALSE)," ")</f>
        <v xml:space="preserve"> </v>
      </c>
      <c r="U41" s="52"/>
      <c r="V41" s="120"/>
      <c r="W41" s="123"/>
      <c r="X41" s="120"/>
      <c r="Y41" s="123"/>
      <c r="Z41" s="126"/>
      <c r="AA41" s="129"/>
      <c r="AB41" s="99"/>
      <c r="AC41" s="102"/>
    </row>
    <row r="42" spans="1:29" x14ac:dyDescent="0.25">
      <c r="A42" s="103"/>
      <c r="B42" s="106"/>
      <c r="C42" s="109"/>
      <c r="D42" s="109"/>
      <c r="E42" s="109"/>
      <c r="F42" s="112"/>
      <c r="G42" s="115"/>
      <c r="H42" s="118"/>
      <c r="I42" s="121" t="str">
        <f>IFERROR(VLOOKUP(H42,LISTAS!$H$3:$I$7,2,FALSE)," ")</f>
        <v xml:space="preserve"> </v>
      </c>
      <c r="J42" s="118"/>
      <c r="K42" s="121" t="str">
        <f>IFERROR(VLOOKUP(J42,LISTAS!$F$3:$G$7,2,FALSE)," ")</f>
        <v xml:space="preserve"> </v>
      </c>
      <c r="L42" s="124" t="str">
        <f>IFERROR(VLOOKUP(CONCATENATE(K42,I42),LISTAS!$H$10:$I$34,2,FALSE)," ")</f>
        <v xml:space="preserve"> </v>
      </c>
      <c r="M42" s="35" t="s">
        <v>19</v>
      </c>
      <c r="N42" s="34"/>
      <c r="O42" s="34"/>
      <c r="P42" s="34"/>
      <c r="Q42" s="33"/>
      <c r="R42" s="33"/>
      <c r="S42" s="36" t="str">
        <f>IFERROR(VLOOKUP(P42,LISTAS!$J$3:$M$5,4,FALSE)," ")</f>
        <v xml:space="preserve"> </v>
      </c>
      <c r="T42" s="36" t="str">
        <f>IFERROR(VLOOKUP(CONCATENATE(P42,Q42,R42),LISTAS!$N$10:$O$27,2,FALSE)," ")</f>
        <v xml:space="preserve"> </v>
      </c>
      <c r="U42" s="50"/>
      <c r="V42" s="118"/>
      <c r="W42" s="121" t="str">
        <f>IF(V42=0," ",IF(V42&lt;=LISTAS!$H$3,LISTAS!$I$3,IF(V42&lt;=LISTAS!$H$4,LISTAS!$I$4,IF(V42&lt;=LISTAS!$H$5,LISTAS!I33,IF(V42&lt;=LISTAS!$H$6,LISTAS!$I$6,IF(V42&lt;=LISTAS!$H$7,LISTAS!$I$7," "))))))</f>
        <v xml:space="preserve"> </v>
      </c>
      <c r="X42" s="118"/>
      <c r="Y42" s="121" t="str">
        <f>IF(X42=0," ",IF(X42&lt;=LISTAS!$F$3,LISTAS!$G$3,IF(X42&lt;=LISTAS!$F$4,LISTAS!$G$4,IF(X42&lt;=LISTAS!$F$5,LISTAS!$G$5,IF(X42&lt;=LISTAS!$F$6,LISTAS!$G$6,IF(X42&lt;=LISTAS!$F$7,LISTAS!G35," "))))))</f>
        <v xml:space="preserve"> </v>
      </c>
      <c r="Z42" s="124" t="str">
        <f>IFERROR(VLOOKUP(CONCATENATE(Y42,W42),LISTAS!$H$10:$I$34,2,FALSE)," ")</f>
        <v xml:space="preserve"> </v>
      </c>
      <c r="AA42" s="127"/>
      <c r="AB42" s="97"/>
      <c r="AC42" s="100"/>
    </row>
    <row r="43" spans="1:29" x14ac:dyDescent="0.25">
      <c r="A43" s="104"/>
      <c r="B43" s="107"/>
      <c r="C43" s="110"/>
      <c r="D43" s="110"/>
      <c r="E43" s="110"/>
      <c r="F43" s="113"/>
      <c r="G43" s="116"/>
      <c r="H43" s="119"/>
      <c r="I43" s="122"/>
      <c r="J43" s="119"/>
      <c r="K43" s="122"/>
      <c r="L43" s="125"/>
      <c r="M43" s="12" t="s">
        <v>20</v>
      </c>
      <c r="N43" s="11"/>
      <c r="O43" s="11"/>
      <c r="P43" s="11"/>
      <c r="Q43" s="10"/>
      <c r="R43" s="10"/>
      <c r="S43" s="14" t="str">
        <f>IFERROR(VLOOKUP(P43,LISTAS!$J$3:$M$5,4,FALSE)," ")</f>
        <v xml:space="preserve"> </v>
      </c>
      <c r="T43" s="14" t="str">
        <f>IFERROR(VLOOKUP(CONCATENATE(P43,Q43,R43),LISTAS!$N$10:$O$27,2,FALSE)," ")</f>
        <v xml:space="preserve"> </v>
      </c>
      <c r="U43" s="51"/>
      <c r="V43" s="119"/>
      <c r="W43" s="122"/>
      <c r="X43" s="119"/>
      <c r="Y43" s="122"/>
      <c r="Z43" s="125"/>
      <c r="AA43" s="128"/>
      <c r="AB43" s="98"/>
      <c r="AC43" s="101"/>
    </row>
    <row r="44" spans="1:29" x14ac:dyDescent="0.25">
      <c r="A44" s="104"/>
      <c r="B44" s="107"/>
      <c r="C44" s="110"/>
      <c r="D44" s="110"/>
      <c r="E44" s="110"/>
      <c r="F44" s="113"/>
      <c r="G44" s="116"/>
      <c r="H44" s="119"/>
      <c r="I44" s="122"/>
      <c r="J44" s="119"/>
      <c r="K44" s="122"/>
      <c r="L44" s="125"/>
      <c r="M44" s="12" t="s">
        <v>21</v>
      </c>
      <c r="N44" s="11"/>
      <c r="O44" s="11"/>
      <c r="P44" s="11"/>
      <c r="Q44" s="10"/>
      <c r="R44" s="10"/>
      <c r="S44" s="14" t="str">
        <f>IFERROR(VLOOKUP(P44,LISTAS!$J$3:$M$5,4,FALSE)," ")</f>
        <v xml:space="preserve"> </v>
      </c>
      <c r="T44" s="14" t="str">
        <f>IFERROR(VLOOKUP(CONCATENATE(P44,Q44,R44),LISTAS!$N$10:$O$27,2,FALSE)," ")</f>
        <v xml:space="preserve"> </v>
      </c>
      <c r="U44" s="51"/>
      <c r="V44" s="119"/>
      <c r="W44" s="122"/>
      <c r="X44" s="119"/>
      <c r="Y44" s="122"/>
      <c r="Z44" s="125"/>
      <c r="AA44" s="128"/>
      <c r="AB44" s="98"/>
      <c r="AC44" s="101"/>
    </row>
    <row r="45" spans="1:29" ht="12" thickBot="1" x14ac:dyDescent="0.3">
      <c r="A45" s="105"/>
      <c r="B45" s="108"/>
      <c r="C45" s="111"/>
      <c r="D45" s="111"/>
      <c r="E45" s="111"/>
      <c r="F45" s="114"/>
      <c r="G45" s="117"/>
      <c r="H45" s="120"/>
      <c r="I45" s="123"/>
      <c r="J45" s="120"/>
      <c r="K45" s="123"/>
      <c r="L45" s="126"/>
      <c r="M45" s="39" t="s">
        <v>22</v>
      </c>
      <c r="N45" s="38"/>
      <c r="O45" s="38"/>
      <c r="P45" s="38"/>
      <c r="Q45" s="37"/>
      <c r="R45" s="37"/>
      <c r="S45" s="40" t="str">
        <f>IFERROR(VLOOKUP(P45,LISTAS!$J$3:$M$5,4,FALSE)," ")</f>
        <v xml:space="preserve"> </v>
      </c>
      <c r="T45" s="40" t="str">
        <f>IFERROR(VLOOKUP(CONCATENATE(P45,Q45,R45),LISTAS!$N$10:$O$27,2,FALSE)," ")</f>
        <v xml:space="preserve"> </v>
      </c>
      <c r="U45" s="52"/>
      <c r="V45" s="120"/>
      <c r="W45" s="123"/>
      <c r="X45" s="120"/>
      <c r="Y45" s="123"/>
      <c r="Z45" s="126"/>
      <c r="AA45" s="129"/>
      <c r="AB45" s="99"/>
      <c r="AC45" s="102"/>
    </row>
    <row r="46" spans="1:29" x14ac:dyDescent="0.25">
      <c r="A46" s="103"/>
      <c r="B46" s="106"/>
      <c r="C46" s="109"/>
      <c r="D46" s="109"/>
      <c r="E46" s="109"/>
      <c r="F46" s="112"/>
      <c r="G46" s="115"/>
      <c r="H46" s="118"/>
      <c r="I46" s="121" t="str">
        <f>IFERROR(VLOOKUP(H46,LISTAS!$H$3:$I$7,2,FALSE)," ")</f>
        <v xml:space="preserve"> </v>
      </c>
      <c r="J46" s="118"/>
      <c r="K46" s="121" t="str">
        <f>IFERROR(VLOOKUP(J46,LISTAS!$F$3:$G$7,2,FALSE)," ")</f>
        <v xml:space="preserve"> </v>
      </c>
      <c r="L46" s="124" t="str">
        <f>IFERROR(VLOOKUP(CONCATENATE(K46,I46),LISTAS!$H$10:$I$34,2,FALSE)," ")</f>
        <v xml:space="preserve"> </v>
      </c>
      <c r="M46" s="35" t="s">
        <v>19</v>
      </c>
      <c r="N46" s="34"/>
      <c r="O46" s="34"/>
      <c r="P46" s="34"/>
      <c r="Q46" s="33"/>
      <c r="R46" s="33"/>
      <c r="S46" s="36" t="str">
        <f>IFERROR(VLOOKUP(P46,LISTAS!$J$3:$M$5,4,FALSE)," ")</f>
        <v xml:space="preserve"> </v>
      </c>
      <c r="T46" s="36" t="str">
        <f>IFERROR(VLOOKUP(CONCATENATE(P46,Q46,R46),LISTAS!$N$10:$O$27,2,FALSE)," ")</f>
        <v xml:space="preserve"> </v>
      </c>
      <c r="U46" s="50"/>
      <c r="V46" s="118"/>
      <c r="W46" s="121" t="str">
        <f>IF(V46=0," ",IF(V46&lt;=LISTAS!$H$3,LISTAS!$I$3,IF(V46&lt;=LISTAS!$H$4,LISTAS!$I$4,IF(V46&lt;=LISTAS!$H$5,LISTAS!I37,IF(V46&lt;=LISTAS!$H$6,LISTAS!$I$6,IF(V46&lt;=LISTAS!$H$7,LISTAS!$I$7," "))))))</f>
        <v xml:space="preserve"> </v>
      </c>
      <c r="X46" s="118"/>
      <c r="Y46" s="121" t="str">
        <f>IF(X46=0," ",IF(X46&lt;=LISTAS!$F$3,LISTAS!$G$3,IF(X46&lt;=LISTAS!$F$4,LISTAS!$G$4,IF(X46&lt;=LISTAS!$F$5,LISTAS!$G$5,IF(X46&lt;=LISTAS!$F$6,LISTAS!$G$6,IF(X46&lt;=LISTAS!$F$7,LISTAS!G39," "))))))</f>
        <v xml:space="preserve"> </v>
      </c>
      <c r="Z46" s="124" t="str">
        <f>IFERROR(VLOOKUP(CONCATENATE(Y46,W46),LISTAS!$H$10:$I$34,2,FALSE)," ")</f>
        <v xml:space="preserve"> </v>
      </c>
      <c r="AA46" s="127"/>
      <c r="AB46" s="97"/>
      <c r="AC46" s="100"/>
    </row>
    <row r="47" spans="1:29" x14ac:dyDescent="0.25">
      <c r="A47" s="104"/>
      <c r="B47" s="107"/>
      <c r="C47" s="110"/>
      <c r="D47" s="110"/>
      <c r="E47" s="110"/>
      <c r="F47" s="113"/>
      <c r="G47" s="116"/>
      <c r="H47" s="119"/>
      <c r="I47" s="122"/>
      <c r="J47" s="119"/>
      <c r="K47" s="122"/>
      <c r="L47" s="125"/>
      <c r="M47" s="12" t="s">
        <v>20</v>
      </c>
      <c r="N47" s="11"/>
      <c r="O47" s="11"/>
      <c r="P47" s="11"/>
      <c r="Q47" s="10"/>
      <c r="R47" s="10"/>
      <c r="S47" s="14" t="str">
        <f>IFERROR(VLOOKUP(P47,LISTAS!$J$3:$M$5,4,FALSE)," ")</f>
        <v xml:space="preserve"> </v>
      </c>
      <c r="T47" s="14" t="str">
        <f>IFERROR(VLOOKUP(CONCATENATE(P47,Q47,R47),LISTAS!$N$10:$O$27,2,FALSE)," ")</f>
        <v xml:space="preserve"> </v>
      </c>
      <c r="U47" s="51"/>
      <c r="V47" s="119"/>
      <c r="W47" s="122"/>
      <c r="X47" s="119"/>
      <c r="Y47" s="122"/>
      <c r="Z47" s="125"/>
      <c r="AA47" s="128"/>
      <c r="AB47" s="98"/>
      <c r="AC47" s="101"/>
    </row>
    <row r="48" spans="1:29" x14ac:dyDescent="0.25">
      <c r="A48" s="104"/>
      <c r="B48" s="107"/>
      <c r="C48" s="110"/>
      <c r="D48" s="110"/>
      <c r="E48" s="110"/>
      <c r="F48" s="113"/>
      <c r="G48" s="116"/>
      <c r="H48" s="119"/>
      <c r="I48" s="122"/>
      <c r="J48" s="119"/>
      <c r="K48" s="122"/>
      <c r="L48" s="125"/>
      <c r="M48" s="12" t="s">
        <v>21</v>
      </c>
      <c r="N48" s="11"/>
      <c r="O48" s="11"/>
      <c r="P48" s="11"/>
      <c r="Q48" s="10"/>
      <c r="R48" s="10"/>
      <c r="S48" s="14" t="str">
        <f>IFERROR(VLOOKUP(P48,LISTAS!$J$3:$M$5,4,FALSE)," ")</f>
        <v xml:space="preserve"> </v>
      </c>
      <c r="T48" s="14" t="str">
        <f>IFERROR(VLOOKUP(CONCATENATE(P48,Q48,R48),LISTAS!$N$10:$O$27,2,FALSE)," ")</f>
        <v xml:space="preserve"> </v>
      </c>
      <c r="U48" s="51"/>
      <c r="V48" s="119"/>
      <c r="W48" s="122"/>
      <c r="X48" s="119"/>
      <c r="Y48" s="122"/>
      <c r="Z48" s="125"/>
      <c r="AA48" s="128"/>
      <c r="AB48" s="98"/>
      <c r="AC48" s="101"/>
    </row>
    <row r="49" spans="1:29" ht="12" thickBot="1" x14ac:dyDescent="0.3">
      <c r="A49" s="105"/>
      <c r="B49" s="108"/>
      <c r="C49" s="111"/>
      <c r="D49" s="111"/>
      <c r="E49" s="111"/>
      <c r="F49" s="114"/>
      <c r="G49" s="117"/>
      <c r="H49" s="120"/>
      <c r="I49" s="123"/>
      <c r="J49" s="120"/>
      <c r="K49" s="123"/>
      <c r="L49" s="126"/>
      <c r="M49" s="39" t="s">
        <v>22</v>
      </c>
      <c r="N49" s="38"/>
      <c r="O49" s="38"/>
      <c r="P49" s="38"/>
      <c r="Q49" s="37"/>
      <c r="R49" s="37"/>
      <c r="S49" s="40" t="str">
        <f>IFERROR(VLOOKUP(P49,LISTAS!$J$3:$M$5,4,FALSE)," ")</f>
        <v xml:space="preserve"> </v>
      </c>
      <c r="T49" s="40" t="str">
        <f>IFERROR(VLOOKUP(CONCATENATE(P49,Q49,R49),LISTAS!$N$10:$O$27,2,FALSE)," ")</f>
        <v xml:space="preserve"> </v>
      </c>
      <c r="U49" s="52"/>
      <c r="V49" s="120"/>
      <c r="W49" s="123"/>
      <c r="X49" s="120"/>
      <c r="Y49" s="123"/>
      <c r="Z49" s="126"/>
      <c r="AA49" s="129"/>
      <c r="AB49" s="99"/>
      <c r="AC49" s="102"/>
    </row>
    <row r="50" spans="1:29" x14ac:dyDescent="0.25">
      <c r="A50" s="103"/>
      <c r="B50" s="106"/>
      <c r="C50" s="109"/>
      <c r="D50" s="109"/>
      <c r="E50" s="109"/>
      <c r="F50" s="112"/>
      <c r="G50" s="115"/>
      <c r="H50" s="118"/>
      <c r="I50" s="121" t="str">
        <f>IFERROR(VLOOKUP(H50,LISTAS!$H$3:$I$7,2,FALSE)," ")</f>
        <v xml:space="preserve"> </v>
      </c>
      <c r="J50" s="118"/>
      <c r="K50" s="121" t="str">
        <f>IFERROR(VLOOKUP(J50,LISTAS!$F$3:$G$7,2,FALSE)," ")</f>
        <v xml:space="preserve"> </v>
      </c>
      <c r="L50" s="124" t="str">
        <f>IFERROR(VLOOKUP(CONCATENATE(K50,I50),LISTAS!$H$10:$I$34,2,FALSE)," ")</f>
        <v xml:space="preserve"> </v>
      </c>
      <c r="M50" s="35" t="s">
        <v>19</v>
      </c>
      <c r="N50" s="34"/>
      <c r="O50" s="34"/>
      <c r="P50" s="34"/>
      <c r="Q50" s="33"/>
      <c r="R50" s="33"/>
      <c r="S50" s="36" t="str">
        <f>IFERROR(VLOOKUP(P50,LISTAS!$J$3:$M$5,4,FALSE)," ")</f>
        <v xml:space="preserve"> </v>
      </c>
      <c r="T50" s="36" t="str">
        <f>IFERROR(VLOOKUP(CONCATENATE(P50,Q50,R50),LISTAS!$N$10:$O$27,2,FALSE)," ")</f>
        <v xml:space="preserve"> </v>
      </c>
      <c r="U50" s="50"/>
      <c r="V50" s="118"/>
      <c r="W50" s="121" t="str">
        <f>IF(V50=0," ",IF(V50&lt;=LISTAS!$H$3,LISTAS!$I$3,IF(V50&lt;=LISTAS!$H$4,LISTAS!$I$4,IF(V50&lt;=LISTAS!$H$5,LISTAS!I41,IF(V50&lt;=LISTAS!$H$6,LISTAS!$I$6,IF(V50&lt;=LISTAS!$H$7,LISTAS!$I$7," "))))))</f>
        <v xml:space="preserve"> </v>
      </c>
      <c r="X50" s="118"/>
      <c r="Y50" s="121" t="str">
        <f>IF(X50=0," ",IF(X50&lt;=LISTAS!$F$3,LISTAS!$G$3,IF(X50&lt;=LISTAS!$F$4,LISTAS!$G$4,IF(X50&lt;=LISTAS!$F$5,LISTAS!$G$5,IF(X50&lt;=LISTAS!$F$6,LISTAS!$G$6,IF(X50&lt;=LISTAS!$F$7,LISTAS!G43," "))))))</f>
        <v xml:space="preserve"> </v>
      </c>
      <c r="Z50" s="124" t="str">
        <f>IFERROR(VLOOKUP(CONCATENATE(Y50,W50),LISTAS!$H$10:$I$34,2,FALSE)," ")</f>
        <v xml:space="preserve"> </v>
      </c>
      <c r="AA50" s="127"/>
      <c r="AB50" s="97"/>
      <c r="AC50" s="100"/>
    </row>
    <row r="51" spans="1:29" x14ac:dyDescent="0.25">
      <c r="A51" s="104"/>
      <c r="B51" s="107"/>
      <c r="C51" s="110"/>
      <c r="D51" s="110"/>
      <c r="E51" s="110"/>
      <c r="F51" s="113"/>
      <c r="G51" s="116"/>
      <c r="H51" s="119"/>
      <c r="I51" s="122"/>
      <c r="J51" s="119"/>
      <c r="K51" s="122"/>
      <c r="L51" s="125"/>
      <c r="M51" s="12" t="s">
        <v>20</v>
      </c>
      <c r="N51" s="11"/>
      <c r="O51" s="11"/>
      <c r="P51" s="11"/>
      <c r="Q51" s="10"/>
      <c r="R51" s="10"/>
      <c r="S51" s="14" t="str">
        <f>IFERROR(VLOOKUP(P51,LISTAS!$J$3:$M$5,4,FALSE)," ")</f>
        <v xml:space="preserve"> </v>
      </c>
      <c r="T51" s="14" t="str">
        <f>IFERROR(VLOOKUP(CONCATENATE(P51,Q51,R51),LISTAS!$N$10:$O$27,2,FALSE)," ")</f>
        <v xml:space="preserve"> </v>
      </c>
      <c r="U51" s="51"/>
      <c r="V51" s="119"/>
      <c r="W51" s="122"/>
      <c r="X51" s="119"/>
      <c r="Y51" s="122"/>
      <c r="Z51" s="125"/>
      <c r="AA51" s="128"/>
      <c r="AB51" s="98"/>
      <c r="AC51" s="101"/>
    </row>
    <row r="52" spans="1:29" x14ac:dyDescent="0.25">
      <c r="A52" s="104"/>
      <c r="B52" s="107"/>
      <c r="C52" s="110"/>
      <c r="D52" s="110"/>
      <c r="E52" s="110"/>
      <c r="F52" s="113"/>
      <c r="G52" s="116"/>
      <c r="H52" s="119"/>
      <c r="I52" s="122"/>
      <c r="J52" s="119"/>
      <c r="K52" s="122"/>
      <c r="L52" s="125"/>
      <c r="M52" s="12" t="s">
        <v>21</v>
      </c>
      <c r="N52" s="11"/>
      <c r="O52" s="11"/>
      <c r="P52" s="11"/>
      <c r="Q52" s="10"/>
      <c r="R52" s="10"/>
      <c r="S52" s="14" t="str">
        <f>IFERROR(VLOOKUP(P52,LISTAS!$J$3:$M$5,4,FALSE)," ")</f>
        <v xml:space="preserve"> </v>
      </c>
      <c r="T52" s="14" t="str">
        <f>IFERROR(VLOOKUP(CONCATENATE(P52,Q52,R52),LISTAS!$N$10:$O$27,2,FALSE)," ")</f>
        <v xml:space="preserve"> </v>
      </c>
      <c r="U52" s="51"/>
      <c r="V52" s="119"/>
      <c r="W52" s="122"/>
      <c r="X52" s="119"/>
      <c r="Y52" s="122"/>
      <c r="Z52" s="125"/>
      <c r="AA52" s="128"/>
      <c r="AB52" s="98"/>
      <c r="AC52" s="101"/>
    </row>
    <row r="53" spans="1:29" ht="12" thickBot="1" x14ac:dyDescent="0.3">
      <c r="A53" s="105"/>
      <c r="B53" s="108"/>
      <c r="C53" s="111"/>
      <c r="D53" s="111"/>
      <c r="E53" s="111"/>
      <c r="F53" s="114"/>
      <c r="G53" s="117"/>
      <c r="H53" s="120"/>
      <c r="I53" s="123"/>
      <c r="J53" s="120"/>
      <c r="K53" s="123"/>
      <c r="L53" s="126"/>
      <c r="M53" s="39" t="s">
        <v>22</v>
      </c>
      <c r="N53" s="38"/>
      <c r="O53" s="38"/>
      <c r="P53" s="38"/>
      <c r="Q53" s="37"/>
      <c r="R53" s="37"/>
      <c r="S53" s="40" t="str">
        <f>IFERROR(VLOOKUP(P53,LISTAS!$J$3:$M$5,4,FALSE)," ")</f>
        <v xml:space="preserve"> </v>
      </c>
      <c r="T53" s="40" t="str">
        <f>IFERROR(VLOOKUP(CONCATENATE(P53,Q53,R53),LISTAS!$N$10:$O$27,2,FALSE)," ")</f>
        <v xml:space="preserve"> </v>
      </c>
      <c r="U53" s="52"/>
      <c r="V53" s="120"/>
      <c r="W53" s="123"/>
      <c r="X53" s="120"/>
      <c r="Y53" s="123"/>
      <c r="Z53" s="126"/>
      <c r="AA53" s="129"/>
      <c r="AB53" s="99"/>
      <c r="AC53" s="102"/>
    </row>
    <row r="54" spans="1:29" x14ac:dyDescent="0.25">
      <c r="A54" s="103"/>
      <c r="B54" s="106"/>
      <c r="C54" s="109"/>
      <c r="D54" s="109"/>
      <c r="E54" s="109"/>
      <c r="F54" s="112"/>
      <c r="G54" s="115"/>
      <c r="H54" s="118"/>
      <c r="I54" s="121" t="str">
        <f>IFERROR(VLOOKUP(H54,LISTAS!$H$3:$I$7,2,FALSE)," ")</f>
        <v xml:space="preserve"> </v>
      </c>
      <c r="J54" s="118"/>
      <c r="K54" s="121" t="str">
        <f>IFERROR(VLOOKUP(J54,LISTAS!$F$3:$G$7,2,FALSE)," ")</f>
        <v xml:space="preserve"> </v>
      </c>
      <c r="L54" s="124" t="str">
        <f>IFERROR(VLOOKUP(CONCATENATE(K54,I54),LISTAS!$H$10:$I$34,2,FALSE)," ")</f>
        <v xml:space="preserve"> </v>
      </c>
      <c r="M54" s="35" t="s">
        <v>19</v>
      </c>
      <c r="N54" s="34"/>
      <c r="O54" s="34"/>
      <c r="P54" s="34"/>
      <c r="Q54" s="33"/>
      <c r="R54" s="33"/>
      <c r="S54" s="36" t="str">
        <f>IFERROR(VLOOKUP(P54,LISTAS!$J$3:$M$5,4,FALSE)," ")</f>
        <v xml:space="preserve"> </v>
      </c>
      <c r="T54" s="36" t="str">
        <f>IFERROR(VLOOKUP(CONCATENATE(P54,Q54,R54),LISTAS!$N$10:$O$27,2,FALSE)," ")</f>
        <v xml:space="preserve"> </v>
      </c>
      <c r="U54" s="50"/>
      <c r="V54" s="118"/>
      <c r="W54" s="121" t="str">
        <f>IF(V54=0," ",IF(V54&lt;=LISTAS!$H$3,LISTAS!$I$3,IF(V54&lt;=LISTAS!$H$4,LISTAS!$I$4,IF(V54&lt;=LISTAS!$H$5,LISTAS!I45,IF(V54&lt;=LISTAS!$H$6,LISTAS!$I$6,IF(V54&lt;=LISTAS!$H$7,LISTAS!$I$7," "))))))</f>
        <v xml:space="preserve"> </v>
      </c>
      <c r="X54" s="118"/>
      <c r="Y54" s="121" t="str">
        <f>IF(X54=0," ",IF(X54&lt;=LISTAS!$F$3,LISTAS!$G$3,IF(X54&lt;=LISTAS!$F$4,LISTAS!$G$4,IF(X54&lt;=LISTAS!$F$5,LISTAS!$G$5,IF(X54&lt;=LISTAS!$F$6,LISTAS!$G$6,IF(X54&lt;=LISTAS!$F$7,LISTAS!G47," "))))))</f>
        <v xml:space="preserve"> </v>
      </c>
      <c r="Z54" s="124" t="str">
        <f>IFERROR(VLOOKUP(CONCATENATE(Y54,W54),LISTAS!$H$10:$I$34,2,FALSE)," ")</f>
        <v xml:space="preserve"> </v>
      </c>
      <c r="AA54" s="127"/>
      <c r="AB54" s="97"/>
      <c r="AC54" s="100"/>
    </row>
    <row r="55" spans="1:29" x14ac:dyDescent="0.25">
      <c r="A55" s="104"/>
      <c r="B55" s="107"/>
      <c r="C55" s="110"/>
      <c r="D55" s="110"/>
      <c r="E55" s="110"/>
      <c r="F55" s="113"/>
      <c r="G55" s="116"/>
      <c r="H55" s="119"/>
      <c r="I55" s="122"/>
      <c r="J55" s="119"/>
      <c r="K55" s="122"/>
      <c r="L55" s="125"/>
      <c r="M55" s="12" t="s">
        <v>20</v>
      </c>
      <c r="N55" s="11"/>
      <c r="O55" s="11"/>
      <c r="P55" s="11"/>
      <c r="Q55" s="10"/>
      <c r="R55" s="10"/>
      <c r="S55" s="14" t="str">
        <f>IFERROR(VLOOKUP(P55,LISTAS!$J$3:$M$5,4,FALSE)," ")</f>
        <v xml:space="preserve"> </v>
      </c>
      <c r="T55" s="14" t="str">
        <f>IFERROR(VLOOKUP(CONCATENATE(P55,Q55,R55),LISTAS!$N$10:$O$27,2,FALSE)," ")</f>
        <v xml:space="preserve"> </v>
      </c>
      <c r="U55" s="51"/>
      <c r="V55" s="119"/>
      <c r="W55" s="122"/>
      <c r="X55" s="119"/>
      <c r="Y55" s="122"/>
      <c r="Z55" s="125"/>
      <c r="AA55" s="128"/>
      <c r="AB55" s="98"/>
      <c r="AC55" s="101"/>
    </row>
    <row r="56" spans="1:29" x14ac:dyDescent="0.25">
      <c r="A56" s="104"/>
      <c r="B56" s="107"/>
      <c r="C56" s="110"/>
      <c r="D56" s="110"/>
      <c r="E56" s="110"/>
      <c r="F56" s="113"/>
      <c r="G56" s="116"/>
      <c r="H56" s="119"/>
      <c r="I56" s="122"/>
      <c r="J56" s="119"/>
      <c r="K56" s="122"/>
      <c r="L56" s="125"/>
      <c r="M56" s="12" t="s">
        <v>21</v>
      </c>
      <c r="N56" s="11"/>
      <c r="O56" s="11"/>
      <c r="P56" s="11"/>
      <c r="Q56" s="10"/>
      <c r="R56" s="10"/>
      <c r="S56" s="14" t="str">
        <f>IFERROR(VLOOKUP(P56,LISTAS!$J$3:$M$5,4,FALSE)," ")</f>
        <v xml:space="preserve"> </v>
      </c>
      <c r="T56" s="14" t="str">
        <f>IFERROR(VLOOKUP(CONCATENATE(P56,Q56,R56),LISTAS!$N$10:$O$27,2,FALSE)," ")</f>
        <v xml:space="preserve"> </v>
      </c>
      <c r="U56" s="51"/>
      <c r="V56" s="119"/>
      <c r="W56" s="122"/>
      <c r="X56" s="119"/>
      <c r="Y56" s="122"/>
      <c r="Z56" s="125"/>
      <c r="AA56" s="128"/>
      <c r="AB56" s="98"/>
      <c r="AC56" s="101"/>
    </row>
    <row r="57" spans="1:29" ht="12" thickBot="1" x14ac:dyDescent="0.3">
      <c r="A57" s="105"/>
      <c r="B57" s="108"/>
      <c r="C57" s="111"/>
      <c r="D57" s="111"/>
      <c r="E57" s="111"/>
      <c r="F57" s="114"/>
      <c r="G57" s="117"/>
      <c r="H57" s="120"/>
      <c r="I57" s="123"/>
      <c r="J57" s="120"/>
      <c r="K57" s="123"/>
      <c r="L57" s="126"/>
      <c r="M57" s="39" t="s">
        <v>22</v>
      </c>
      <c r="N57" s="38"/>
      <c r="O57" s="38"/>
      <c r="P57" s="38"/>
      <c r="Q57" s="37"/>
      <c r="R57" s="37"/>
      <c r="S57" s="40" t="str">
        <f>IFERROR(VLOOKUP(P57,LISTAS!$J$3:$M$5,4,FALSE)," ")</f>
        <v xml:space="preserve"> </v>
      </c>
      <c r="T57" s="40" t="str">
        <f>IFERROR(VLOOKUP(CONCATENATE(P57,Q57,R57),LISTAS!$N$10:$O$27,2,FALSE)," ")</f>
        <v xml:space="preserve"> </v>
      </c>
      <c r="U57" s="52"/>
      <c r="V57" s="120"/>
      <c r="W57" s="123"/>
      <c r="X57" s="120"/>
      <c r="Y57" s="123"/>
      <c r="Z57" s="126"/>
      <c r="AA57" s="129"/>
      <c r="AB57" s="99"/>
      <c r="AC57" s="102"/>
    </row>
    <row r="58" spans="1:29" x14ac:dyDescent="0.25">
      <c r="A58" s="103"/>
      <c r="B58" s="106"/>
      <c r="C58" s="109"/>
      <c r="D58" s="109"/>
      <c r="E58" s="109"/>
      <c r="F58" s="112"/>
      <c r="G58" s="115"/>
      <c r="H58" s="118"/>
      <c r="I58" s="121" t="str">
        <f>IFERROR(VLOOKUP(H58,LISTAS!$H$3:$I$7,2,FALSE)," ")</f>
        <v xml:space="preserve"> </v>
      </c>
      <c r="J58" s="118"/>
      <c r="K58" s="121" t="str">
        <f>IFERROR(VLOOKUP(J58,LISTAS!$F$3:$G$7,2,FALSE)," ")</f>
        <v xml:space="preserve"> </v>
      </c>
      <c r="L58" s="124" t="str">
        <f>IFERROR(VLOOKUP(CONCATENATE(K58,I58),LISTAS!$H$10:$I$34,2,FALSE)," ")</f>
        <v xml:space="preserve"> </v>
      </c>
      <c r="M58" s="35" t="s">
        <v>19</v>
      </c>
      <c r="N58" s="34"/>
      <c r="O58" s="34"/>
      <c r="P58" s="34"/>
      <c r="Q58" s="33"/>
      <c r="R58" s="33"/>
      <c r="S58" s="36" t="str">
        <f>IFERROR(VLOOKUP(P58,LISTAS!$J$3:$M$5,4,FALSE)," ")</f>
        <v xml:space="preserve"> </v>
      </c>
      <c r="T58" s="36" t="str">
        <f>IFERROR(VLOOKUP(CONCATENATE(P58,Q58,R58),LISTAS!$N$10:$O$27,2,FALSE)," ")</f>
        <v xml:space="preserve"> </v>
      </c>
      <c r="U58" s="50"/>
      <c r="V58" s="118"/>
      <c r="W58" s="121" t="str">
        <f>IF(V58=0," ",IF(V58&lt;=LISTAS!$H$3,LISTAS!$I$3,IF(V58&lt;=LISTAS!$H$4,LISTAS!$I$4,IF(V58&lt;=LISTAS!$H$5,LISTAS!I49,IF(V58&lt;=LISTAS!$H$6,LISTAS!$I$6,IF(V58&lt;=LISTAS!$H$7,LISTAS!$I$7," "))))))</f>
        <v xml:space="preserve"> </v>
      </c>
      <c r="X58" s="118"/>
      <c r="Y58" s="121" t="str">
        <f>IF(X58=0," ",IF(X58&lt;=LISTAS!$F$3,LISTAS!$G$3,IF(X58&lt;=LISTAS!$F$4,LISTAS!$G$4,IF(X58&lt;=LISTAS!$F$5,LISTAS!$G$5,IF(X58&lt;=LISTAS!$F$6,LISTAS!$G$6,IF(X58&lt;=LISTAS!$F$7,LISTAS!G51," "))))))</f>
        <v xml:space="preserve"> </v>
      </c>
      <c r="Z58" s="124" t="str">
        <f>IFERROR(VLOOKUP(CONCATENATE(Y58,W58),LISTAS!$H$10:$I$34,2,FALSE)," ")</f>
        <v xml:space="preserve"> </v>
      </c>
      <c r="AA58" s="127"/>
      <c r="AB58" s="97"/>
      <c r="AC58" s="100"/>
    </row>
    <row r="59" spans="1:29" x14ac:dyDescent="0.25">
      <c r="A59" s="104"/>
      <c r="B59" s="107"/>
      <c r="C59" s="110"/>
      <c r="D59" s="110"/>
      <c r="E59" s="110"/>
      <c r="F59" s="113"/>
      <c r="G59" s="116"/>
      <c r="H59" s="119"/>
      <c r="I59" s="122"/>
      <c r="J59" s="119"/>
      <c r="K59" s="122"/>
      <c r="L59" s="125"/>
      <c r="M59" s="12" t="s">
        <v>20</v>
      </c>
      <c r="N59" s="11"/>
      <c r="O59" s="11"/>
      <c r="P59" s="11"/>
      <c r="Q59" s="10"/>
      <c r="R59" s="10"/>
      <c r="S59" s="14" t="str">
        <f>IFERROR(VLOOKUP(P59,LISTAS!$J$3:$M$5,4,FALSE)," ")</f>
        <v xml:space="preserve"> </v>
      </c>
      <c r="T59" s="14" t="str">
        <f>IFERROR(VLOOKUP(CONCATENATE(P59,Q59,R59),LISTAS!$N$10:$O$27,2,FALSE)," ")</f>
        <v xml:space="preserve"> </v>
      </c>
      <c r="U59" s="51"/>
      <c r="V59" s="119"/>
      <c r="W59" s="122"/>
      <c r="X59" s="119"/>
      <c r="Y59" s="122"/>
      <c r="Z59" s="125"/>
      <c r="AA59" s="128"/>
      <c r="AB59" s="98"/>
      <c r="AC59" s="101"/>
    </row>
    <row r="60" spans="1:29" x14ac:dyDescent="0.25">
      <c r="A60" s="104"/>
      <c r="B60" s="107"/>
      <c r="C60" s="110"/>
      <c r="D60" s="110"/>
      <c r="E60" s="110"/>
      <c r="F60" s="113"/>
      <c r="G60" s="116"/>
      <c r="H60" s="119"/>
      <c r="I60" s="122"/>
      <c r="J60" s="119"/>
      <c r="K60" s="122"/>
      <c r="L60" s="125"/>
      <c r="M60" s="12" t="s">
        <v>21</v>
      </c>
      <c r="N60" s="11"/>
      <c r="O60" s="11"/>
      <c r="P60" s="11"/>
      <c r="Q60" s="10"/>
      <c r="R60" s="10"/>
      <c r="S60" s="14" t="str">
        <f>IFERROR(VLOOKUP(P60,LISTAS!$J$3:$M$5,4,FALSE)," ")</f>
        <v xml:space="preserve"> </v>
      </c>
      <c r="T60" s="14" t="str">
        <f>IFERROR(VLOOKUP(CONCATENATE(P60,Q60,R60),LISTAS!$N$10:$O$27,2,FALSE)," ")</f>
        <v xml:space="preserve"> </v>
      </c>
      <c r="U60" s="51"/>
      <c r="V60" s="119"/>
      <c r="W60" s="122"/>
      <c r="X60" s="119"/>
      <c r="Y60" s="122"/>
      <c r="Z60" s="125"/>
      <c r="AA60" s="128"/>
      <c r="AB60" s="98"/>
      <c r="AC60" s="101"/>
    </row>
    <row r="61" spans="1:29" ht="12" thickBot="1" x14ac:dyDescent="0.3">
      <c r="A61" s="105"/>
      <c r="B61" s="108"/>
      <c r="C61" s="111"/>
      <c r="D61" s="111"/>
      <c r="E61" s="111"/>
      <c r="F61" s="114"/>
      <c r="G61" s="117"/>
      <c r="H61" s="120"/>
      <c r="I61" s="123"/>
      <c r="J61" s="120"/>
      <c r="K61" s="123"/>
      <c r="L61" s="126"/>
      <c r="M61" s="39" t="s">
        <v>22</v>
      </c>
      <c r="N61" s="38"/>
      <c r="O61" s="38"/>
      <c r="P61" s="38"/>
      <c r="Q61" s="37"/>
      <c r="R61" s="37"/>
      <c r="S61" s="40" t="str">
        <f>IFERROR(VLOOKUP(P61,LISTAS!$J$3:$M$5,4,FALSE)," ")</f>
        <v xml:space="preserve"> </v>
      </c>
      <c r="T61" s="40" t="str">
        <f>IFERROR(VLOOKUP(CONCATENATE(P61,Q61,R61),LISTAS!$N$10:$O$27,2,FALSE)," ")</f>
        <v xml:space="preserve"> </v>
      </c>
      <c r="U61" s="52"/>
      <c r="V61" s="120"/>
      <c r="W61" s="123"/>
      <c r="X61" s="120"/>
      <c r="Y61" s="123"/>
      <c r="Z61" s="126"/>
      <c r="AA61" s="129"/>
      <c r="AB61" s="99"/>
      <c r="AC61" s="102"/>
    </row>
    <row r="62" spans="1:29" x14ac:dyDescent="0.25">
      <c r="A62" s="103"/>
      <c r="B62" s="106"/>
      <c r="C62" s="109"/>
      <c r="D62" s="109"/>
      <c r="E62" s="109"/>
      <c r="F62" s="112"/>
      <c r="G62" s="115"/>
      <c r="H62" s="118"/>
      <c r="I62" s="121" t="str">
        <f>IFERROR(VLOOKUP(H62,LISTAS!$H$3:$I$7,2,FALSE)," ")</f>
        <v xml:space="preserve"> </v>
      </c>
      <c r="J62" s="118"/>
      <c r="K62" s="121" t="str">
        <f>IFERROR(VLOOKUP(J62,LISTAS!$F$3:$G$7,2,FALSE)," ")</f>
        <v xml:space="preserve"> </v>
      </c>
      <c r="L62" s="124" t="str">
        <f>IFERROR(VLOOKUP(CONCATENATE(K62,I62),LISTAS!$H$10:$I$34,2,FALSE)," ")</f>
        <v xml:space="preserve"> </v>
      </c>
      <c r="M62" s="35" t="s">
        <v>19</v>
      </c>
      <c r="N62" s="34"/>
      <c r="O62" s="34"/>
      <c r="P62" s="34"/>
      <c r="Q62" s="33"/>
      <c r="R62" s="33"/>
      <c r="S62" s="36" t="str">
        <f>IFERROR(VLOOKUP(P62,LISTAS!$J$3:$M$5,4,FALSE)," ")</f>
        <v xml:space="preserve"> </v>
      </c>
      <c r="T62" s="36" t="str">
        <f>IFERROR(VLOOKUP(CONCATENATE(P62,Q62,R62),LISTAS!$N$10:$O$27,2,FALSE)," ")</f>
        <v xml:space="preserve"> </v>
      </c>
      <c r="U62" s="50"/>
      <c r="V62" s="118"/>
      <c r="W62" s="121" t="str">
        <f>IF(V62=0," ",IF(V62&lt;=LISTAS!$H$3,LISTAS!$I$3,IF(V62&lt;=LISTAS!$H$4,LISTAS!$I$4,IF(V62&lt;=LISTAS!$H$5,LISTAS!I53,IF(V62&lt;=LISTAS!$H$6,LISTAS!$I$6,IF(V62&lt;=LISTAS!$H$7,LISTAS!$I$7," "))))))</f>
        <v xml:space="preserve"> </v>
      </c>
      <c r="X62" s="118"/>
      <c r="Y62" s="121" t="str">
        <f>IF(X62=0," ",IF(X62&lt;=LISTAS!$F$3,LISTAS!$G$3,IF(X62&lt;=LISTAS!$F$4,LISTAS!$G$4,IF(X62&lt;=LISTAS!$F$5,LISTAS!$G$5,IF(X62&lt;=LISTAS!$F$6,LISTAS!$G$6,IF(X62&lt;=LISTAS!$F$7,LISTAS!G55," "))))))</f>
        <v xml:space="preserve"> </v>
      </c>
      <c r="Z62" s="124" t="str">
        <f>IFERROR(VLOOKUP(CONCATENATE(Y62,W62),LISTAS!$H$10:$I$34,2,FALSE)," ")</f>
        <v xml:space="preserve"> </v>
      </c>
      <c r="AA62" s="127"/>
      <c r="AB62" s="97"/>
      <c r="AC62" s="100"/>
    </row>
    <row r="63" spans="1:29" x14ac:dyDescent="0.25">
      <c r="A63" s="104"/>
      <c r="B63" s="107"/>
      <c r="C63" s="110"/>
      <c r="D63" s="110"/>
      <c r="E63" s="110"/>
      <c r="F63" s="113"/>
      <c r="G63" s="116"/>
      <c r="H63" s="119"/>
      <c r="I63" s="122"/>
      <c r="J63" s="119"/>
      <c r="K63" s="122"/>
      <c r="L63" s="125"/>
      <c r="M63" s="12" t="s">
        <v>20</v>
      </c>
      <c r="N63" s="11"/>
      <c r="O63" s="11"/>
      <c r="P63" s="11"/>
      <c r="Q63" s="10"/>
      <c r="R63" s="10"/>
      <c r="S63" s="14" t="str">
        <f>IFERROR(VLOOKUP(P63,LISTAS!$J$3:$M$5,4,FALSE)," ")</f>
        <v xml:space="preserve"> </v>
      </c>
      <c r="T63" s="14" t="str">
        <f>IFERROR(VLOOKUP(CONCATENATE(P63,Q63,R63),LISTAS!$N$10:$O$27,2,FALSE)," ")</f>
        <v xml:space="preserve"> </v>
      </c>
      <c r="U63" s="51"/>
      <c r="V63" s="119"/>
      <c r="W63" s="122"/>
      <c r="X63" s="119"/>
      <c r="Y63" s="122"/>
      <c r="Z63" s="125"/>
      <c r="AA63" s="128"/>
      <c r="AB63" s="98"/>
      <c r="AC63" s="101"/>
    </row>
    <row r="64" spans="1:29" x14ac:dyDescent="0.25">
      <c r="A64" s="104"/>
      <c r="B64" s="107"/>
      <c r="C64" s="110"/>
      <c r="D64" s="110"/>
      <c r="E64" s="110"/>
      <c r="F64" s="113"/>
      <c r="G64" s="116"/>
      <c r="H64" s="119"/>
      <c r="I64" s="122"/>
      <c r="J64" s="119"/>
      <c r="K64" s="122"/>
      <c r="L64" s="125"/>
      <c r="M64" s="12" t="s">
        <v>21</v>
      </c>
      <c r="N64" s="11"/>
      <c r="O64" s="11"/>
      <c r="P64" s="11"/>
      <c r="Q64" s="10"/>
      <c r="R64" s="10"/>
      <c r="S64" s="14" t="str">
        <f>IFERROR(VLOOKUP(P64,LISTAS!$J$3:$M$5,4,FALSE)," ")</f>
        <v xml:space="preserve"> </v>
      </c>
      <c r="T64" s="14" t="str">
        <f>IFERROR(VLOOKUP(CONCATENATE(P64,Q64,R64),LISTAS!$N$10:$O$27,2,FALSE)," ")</f>
        <v xml:space="preserve"> </v>
      </c>
      <c r="U64" s="51"/>
      <c r="V64" s="119"/>
      <c r="W64" s="122"/>
      <c r="X64" s="119"/>
      <c r="Y64" s="122"/>
      <c r="Z64" s="125"/>
      <c r="AA64" s="128"/>
      <c r="AB64" s="98"/>
      <c r="AC64" s="101"/>
    </row>
    <row r="65" spans="1:29" ht="12" thickBot="1" x14ac:dyDescent="0.3">
      <c r="A65" s="105"/>
      <c r="B65" s="108"/>
      <c r="C65" s="111"/>
      <c r="D65" s="111"/>
      <c r="E65" s="111"/>
      <c r="F65" s="114"/>
      <c r="G65" s="117"/>
      <c r="H65" s="120"/>
      <c r="I65" s="123"/>
      <c r="J65" s="120"/>
      <c r="K65" s="123"/>
      <c r="L65" s="126"/>
      <c r="M65" s="39" t="s">
        <v>22</v>
      </c>
      <c r="N65" s="38"/>
      <c r="O65" s="38"/>
      <c r="P65" s="38"/>
      <c r="Q65" s="37"/>
      <c r="R65" s="37"/>
      <c r="S65" s="40" t="str">
        <f>IFERROR(VLOOKUP(P65,LISTAS!$J$3:$M$5,4,FALSE)," ")</f>
        <v xml:space="preserve"> </v>
      </c>
      <c r="T65" s="40" t="str">
        <f>IFERROR(VLOOKUP(CONCATENATE(P65,Q65,R65),LISTAS!$N$10:$O$27,2,FALSE)," ")</f>
        <v xml:space="preserve"> </v>
      </c>
      <c r="U65" s="52"/>
      <c r="V65" s="120"/>
      <c r="W65" s="123"/>
      <c r="X65" s="120"/>
      <c r="Y65" s="123"/>
      <c r="Z65" s="126"/>
      <c r="AA65" s="129"/>
      <c r="AB65" s="99"/>
      <c r="AC65" s="102"/>
    </row>
    <row r="66" spans="1:29" x14ac:dyDescent="0.25">
      <c r="A66" s="103"/>
      <c r="B66" s="106"/>
      <c r="C66" s="109"/>
      <c r="D66" s="109"/>
      <c r="E66" s="109"/>
      <c r="F66" s="112"/>
      <c r="G66" s="115"/>
      <c r="H66" s="118"/>
      <c r="I66" s="121" t="str">
        <f>IFERROR(VLOOKUP(H66,LISTAS!$H$3:$I$7,2,FALSE)," ")</f>
        <v xml:space="preserve"> </v>
      </c>
      <c r="J66" s="118"/>
      <c r="K66" s="121" t="str">
        <f>IFERROR(VLOOKUP(J66,LISTAS!$F$3:$G$7,2,FALSE)," ")</f>
        <v xml:space="preserve"> </v>
      </c>
      <c r="L66" s="124" t="str">
        <f>IFERROR(VLOOKUP(CONCATENATE(K66,I66),LISTAS!$H$10:$I$34,2,FALSE)," ")</f>
        <v xml:space="preserve"> </v>
      </c>
      <c r="M66" s="35" t="s">
        <v>19</v>
      </c>
      <c r="N66" s="34"/>
      <c r="O66" s="34"/>
      <c r="P66" s="34"/>
      <c r="Q66" s="33"/>
      <c r="R66" s="33"/>
      <c r="S66" s="36" t="str">
        <f>IFERROR(VLOOKUP(P66,LISTAS!$J$3:$M$5,4,FALSE)," ")</f>
        <v xml:space="preserve"> </v>
      </c>
      <c r="T66" s="36" t="str">
        <f>IFERROR(VLOOKUP(CONCATENATE(P66,Q66,R66),LISTAS!$N$10:$O$27,2,FALSE)," ")</f>
        <v xml:space="preserve"> </v>
      </c>
      <c r="U66" s="50"/>
      <c r="V66" s="118"/>
      <c r="W66" s="121" t="str">
        <f>IF(V66=0," ",IF(V66&lt;=LISTAS!$H$3,LISTAS!$I$3,IF(V66&lt;=LISTAS!$H$4,LISTAS!$I$4,IF(V66&lt;=LISTAS!$H$5,LISTAS!I57,IF(V66&lt;=LISTAS!$H$6,LISTAS!$I$6,IF(V66&lt;=LISTAS!$H$7,LISTAS!$I$7," "))))))</f>
        <v xml:space="preserve"> </v>
      </c>
      <c r="X66" s="118"/>
      <c r="Y66" s="121" t="str">
        <f>IF(X66=0," ",IF(X66&lt;=LISTAS!$F$3,LISTAS!$G$3,IF(X66&lt;=LISTAS!$F$4,LISTAS!$G$4,IF(X66&lt;=LISTAS!$F$5,LISTAS!$G$5,IF(X66&lt;=LISTAS!$F$6,LISTAS!$G$6,IF(X66&lt;=LISTAS!$F$7,LISTAS!G59," "))))))</f>
        <v xml:space="preserve"> </v>
      </c>
      <c r="Z66" s="124" t="str">
        <f>IFERROR(VLOOKUP(CONCATENATE(Y66,W66),LISTAS!$H$10:$I$34,2,FALSE)," ")</f>
        <v xml:space="preserve"> </v>
      </c>
      <c r="AA66" s="127"/>
      <c r="AB66" s="97"/>
      <c r="AC66" s="100"/>
    </row>
    <row r="67" spans="1:29" x14ac:dyDescent="0.25">
      <c r="A67" s="104"/>
      <c r="B67" s="107"/>
      <c r="C67" s="110"/>
      <c r="D67" s="110"/>
      <c r="E67" s="110"/>
      <c r="F67" s="113"/>
      <c r="G67" s="116"/>
      <c r="H67" s="119"/>
      <c r="I67" s="122"/>
      <c r="J67" s="119"/>
      <c r="K67" s="122"/>
      <c r="L67" s="125"/>
      <c r="M67" s="12" t="s">
        <v>20</v>
      </c>
      <c r="N67" s="11"/>
      <c r="O67" s="11"/>
      <c r="P67" s="11"/>
      <c r="Q67" s="10"/>
      <c r="R67" s="10"/>
      <c r="S67" s="14" t="str">
        <f>IFERROR(VLOOKUP(P67,LISTAS!$J$3:$M$5,4,FALSE)," ")</f>
        <v xml:space="preserve"> </v>
      </c>
      <c r="T67" s="14" t="str">
        <f>IFERROR(VLOOKUP(CONCATENATE(P67,Q67,R67),LISTAS!$N$10:$O$27,2,FALSE)," ")</f>
        <v xml:space="preserve"> </v>
      </c>
      <c r="U67" s="51"/>
      <c r="V67" s="119"/>
      <c r="W67" s="122"/>
      <c r="X67" s="119"/>
      <c r="Y67" s="122"/>
      <c r="Z67" s="125"/>
      <c r="AA67" s="128"/>
      <c r="AB67" s="98"/>
      <c r="AC67" s="101"/>
    </row>
    <row r="68" spans="1:29" x14ac:dyDescent="0.25">
      <c r="A68" s="104"/>
      <c r="B68" s="107"/>
      <c r="C68" s="110"/>
      <c r="D68" s="110"/>
      <c r="E68" s="110"/>
      <c r="F68" s="113"/>
      <c r="G68" s="116"/>
      <c r="H68" s="119"/>
      <c r="I68" s="122"/>
      <c r="J68" s="119"/>
      <c r="K68" s="122"/>
      <c r="L68" s="125"/>
      <c r="M68" s="12" t="s">
        <v>21</v>
      </c>
      <c r="N68" s="11"/>
      <c r="O68" s="11"/>
      <c r="P68" s="11"/>
      <c r="Q68" s="10"/>
      <c r="R68" s="10"/>
      <c r="S68" s="14" t="str">
        <f>IFERROR(VLOOKUP(P68,LISTAS!$J$3:$M$5,4,FALSE)," ")</f>
        <v xml:space="preserve"> </v>
      </c>
      <c r="T68" s="14" t="str">
        <f>IFERROR(VLOOKUP(CONCATENATE(P68,Q68,R68),LISTAS!$N$10:$O$27,2,FALSE)," ")</f>
        <v xml:space="preserve"> </v>
      </c>
      <c r="U68" s="51"/>
      <c r="V68" s="119"/>
      <c r="W68" s="122"/>
      <c r="X68" s="119"/>
      <c r="Y68" s="122"/>
      <c r="Z68" s="125"/>
      <c r="AA68" s="128"/>
      <c r="AB68" s="98"/>
      <c r="AC68" s="101"/>
    </row>
    <row r="69" spans="1:29" ht="12" thickBot="1" x14ac:dyDescent="0.3">
      <c r="A69" s="105"/>
      <c r="B69" s="108"/>
      <c r="C69" s="111"/>
      <c r="D69" s="111"/>
      <c r="E69" s="111"/>
      <c r="F69" s="114"/>
      <c r="G69" s="117"/>
      <c r="H69" s="120"/>
      <c r="I69" s="123"/>
      <c r="J69" s="120"/>
      <c r="K69" s="123"/>
      <c r="L69" s="126"/>
      <c r="M69" s="39" t="s">
        <v>22</v>
      </c>
      <c r="N69" s="38"/>
      <c r="O69" s="38"/>
      <c r="P69" s="38"/>
      <c r="Q69" s="37"/>
      <c r="R69" s="37"/>
      <c r="S69" s="40" t="str">
        <f>IFERROR(VLOOKUP(P69,LISTAS!$J$3:$M$5,4,FALSE)," ")</f>
        <v xml:space="preserve"> </v>
      </c>
      <c r="T69" s="40" t="str">
        <f>IFERROR(VLOOKUP(CONCATENATE(P69,Q69,R69),LISTAS!$N$10:$O$27,2,FALSE)," ")</f>
        <v xml:space="preserve"> </v>
      </c>
      <c r="U69" s="52"/>
      <c r="V69" s="120"/>
      <c r="W69" s="123"/>
      <c r="X69" s="120"/>
      <c r="Y69" s="123"/>
      <c r="Z69" s="126"/>
      <c r="AA69" s="129"/>
      <c r="AB69" s="99"/>
      <c r="AC69" s="102"/>
    </row>
    <row r="70" spans="1:29" x14ac:dyDescent="0.25">
      <c r="A70" s="103"/>
      <c r="B70" s="106"/>
      <c r="C70" s="109"/>
      <c r="D70" s="109"/>
      <c r="E70" s="109"/>
      <c r="F70" s="112"/>
      <c r="G70" s="115"/>
      <c r="H70" s="118"/>
      <c r="I70" s="121" t="str">
        <f>IFERROR(VLOOKUP(H70,LISTAS!$H$3:$I$7,2,FALSE)," ")</f>
        <v xml:space="preserve"> </v>
      </c>
      <c r="J70" s="118"/>
      <c r="K70" s="121" t="str">
        <f>IFERROR(VLOOKUP(J70,LISTAS!$F$3:$G$7,2,FALSE)," ")</f>
        <v xml:space="preserve"> </v>
      </c>
      <c r="L70" s="124" t="str">
        <f>IFERROR(VLOOKUP(CONCATENATE(K70,I70),LISTAS!$H$10:$I$34,2,FALSE)," ")</f>
        <v xml:space="preserve"> </v>
      </c>
      <c r="M70" s="35" t="s">
        <v>19</v>
      </c>
      <c r="N70" s="34"/>
      <c r="O70" s="34"/>
      <c r="P70" s="34"/>
      <c r="Q70" s="33"/>
      <c r="R70" s="33"/>
      <c r="S70" s="36" t="str">
        <f>IFERROR(VLOOKUP(P70,LISTAS!$J$3:$M$5,4,FALSE)," ")</f>
        <v xml:space="preserve"> </v>
      </c>
      <c r="T70" s="36" t="str">
        <f>IFERROR(VLOOKUP(CONCATENATE(P70,Q70,R70),LISTAS!$N$10:$O$27,2,FALSE)," ")</f>
        <v xml:space="preserve"> </v>
      </c>
      <c r="U70" s="50"/>
      <c r="V70" s="118"/>
      <c r="W70" s="121" t="str">
        <f>IF(V70=0," ",IF(V70&lt;=LISTAS!$H$3,LISTAS!$I$3,IF(V70&lt;=LISTAS!$H$4,LISTAS!$I$4,IF(V70&lt;=LISTAS!$H$5,LISTAS!I61,IF(V70&lt;=LISTAS!$H$6,LISTAS!$I$6,IF(V70&lt;=LISTAS!$H$7,LISTAS!$I$7," "))))))</f>
        <v xml:space="preserve"> </v>
      </c>
      <c r="X70" s="118"/>
      <c r="Y70" s="121" t="str">
        <f>IF(X70=0," ",IF(X70&lt;=LISTAS!$F$3,LISTAS!$G$3,IF(X70&lt;=LISTAS!$F$4,LISTAS!$G$4,IF(X70&lt;=LISTAS!$F$5,LISTAS!$G$5,IF(X70&lt;=LISTAS!$F$6,LISTAS!$G$6,IF(X70&lt;=LISTAS!$F$7,LISTAS!G63," "))))))</f>
        <v xml:space="preserve"> </v>
      </c>
      <c r="Z70" s="124" t="str">
        <f>IFERROR(VLOOKUP(CONCATENATE(Y70,W70),LISTAS!$H$10:$I$34,2,FALSE)," ")</f>
        <v xml:space="preserve"> </v>
      </c>
      <c r="AA70" s="127"/>
      <c r="AB70" s="97"/>
      <c r="AC70" s="100"/>
    </row>
    <row r="71" spans="1:29" x14ac:dyDescent="0.25">
      <c r="A71" s="104"/>
      <c r="B71" s="107"/>
      <c r="C71" s="110"/>
      <c r="D71" s="110"/>
      <c r="E71" s="110"/>
      <c r="F71" s="113"/>
      <c r="G71" s="116"/>
      <c r="H71" s="119"/>
      <c r="I71" s="122"/>
      <c r="J71" s="119"/>
      <c r="K71" s="122"/>
      <c r="L71" s="125"/>
      <c r="M71" s="12" t="s">
        <v>20</v>
      </c>
      <c r="N71" s="11"/>
      <c r="O71" s="11"/>
      <c r="P71" s="11"/>
      <c r="Q71" s="10"/>
      <c r="R71" s="10"/>
      <c r="S71" s="14" t="str">
        <f>IFERROR(VLOOKUP(P71,LISTAS!$J$3:$M$5,4,FALSE)," ")</f>
        <v xml:space="preserve"> </v>
      </c>
      <c r="T71" s="14" t="str">
        <f>IFERROR(VLOOKUP(CONCATENATE(P71,Q71,R71),LISTAS!$N$10:$O$27,2,FALSE)," ")</f>
        <v xml:space="preserve"> </v>
      </c>
      <c r="U71" s="51"/>
      <c r="V71" s="119"/>
      <c r="W71" s="122"/>
      <c r="X71" s="119"/>
      <c r="Y71" s="122"/>
      <c r="Z71" s="125"/>
      <c r="AA71" s="128"/>
      <c r="AB71" s="98"/>
      <c r="AC71" s="101"/>
    </row>
    <row r="72" spans="1:29" x14ac:dyDescent="0.25">
      <c r="A72" s="104"/>
      <c r="B72" s="107"/>
      <c r="C72" s="110"/>
      <c r="D72" s="110"/>
      <c r="E72" s="110"/>
      <c r="F72" s="113"/>
      <c r="G72" s="116"/>
      <c r="H72" s="119"/>
      <c r="I72" s="122"/>
      <c r="J72" s="119"/>
      <c r="K72" s="122"/>
      <c r="L72" s="125"/>
      <c r="M72" s="12" t="s">
        <v>21</v>
      </c>
      <c r="N72" s="11"/>
      <c r="O72" s="11"/>
      <c r="P72" s="11"/>
      <c r="Q72" s="10"/>
      <c r="R72" s="10"/>
      <c r="S72" s="14" t="str">
        <f>IFERROR(VLOOKUP(P72,LISTAS!$J$3:$M$5,4,FALSE)," ")</f>
        <v xml:space="preserve"> </v>
      </c>
      <c r="T72" s="14" t="str">
        <f>IFERROR(VLOOKUP(CONCATENATE(P72,Q72,R72),LISTAS!$N$10:$O$27,2,FALSE)," ")</f>
        <v xml:space="preserve"> </v>
      </c>
      <c r="U72" s="51"/>
      <c r="V72" s="119"/>
      <c r="W72" s="122"/>
      <c r="X72" s="119"/>
      <c r="Y72" s="122"/>
      <c r="Z72" s="125"/>
      <c r="AA72" s="128"/>
      <c r="AB72" s="98"/>
      <c r="AC72" s="101"/>
    </row>
    <row r="73" spans="1:29" ht="12" thickBot="1" x14ac:dyDescent="0.3">
      <c r="A73" s="105"/>
      <c r="B73" s="108"/>
      <c r="C73" s="111"/>
      <c r="D73" s="111"/>
      <c r="E73" s="111"/>
      <c r="F73" s="114"/>
      <c r="G73" s="117"/>
      <c r="H73" s="120"/>
      <c r="I73" s="123"/>
      <c r="J73" s="120"/>
      <c r="K73" s="123"/>
      <c r="L73" s="126"/>
      <c r="M73" s="39" t="s">
        <v>22</v>
      </c>
      <c r="N73" s="38"/>
      <c r="O73" s="38"/>
      <c r="P73" s="38"/>
      <c r="Q73" s="37"/>
      <c r="R73" s="37"/>
      <c r="S73" s="40" t="str">
        <f>IFERROR(VLOOKUP(P73,LISTAS!$J$3:$M$5,4,FALSE)," ")</f>
        <v xml:space="preserve"> </v>
      </c>
      <c r="T73" s="40" t="str">
        <f>IFERROR(VLOOKUP(CONCATENATE(P73,Q73,R73),LISTAS!$N$10:$O$27,2,FALSE)," ")</f>
        <v xml:space="preserve"> </v>
      </c>
      <c r="U73" s="52"/>
      <c r="V73" s="120"/>
      <c r="W73" s="123"/>
      <c r="X73" s="120"/>
      <c r="Y73" s="123"/>
      <c r="Z73" s="126"/>
      <c r="AA73" s="129"/>
      <c r="AB73" s="99"/>
      <c r="AC73" s="102"/>
    </row>
    <row r="74" spans="1:29" x14ac:dyDescent="0.25">
      <c r="A74" s="103"/>
      <c r="B74" s="106"/>
      <c r="C74" s="109"/>
      <c r="D74" s="109"/>
      <c r="E74" s="109"/>
      <c r="F74" s="112"/>
      <c r="G74" s="115"/>
      <c r="H74" s="118"/>
      <c r="I74" s="121" t="str">
        <f>IFERROR(VLOOKUP(H74,LISTAS!$H$3:$I$7,2,FALSE)," ")</f>
        <v xml:space="preserve"> </v>
      </c>
      <c r="J74" s="118"/>
      <c r="K74" s="121" t="str">
        <f>IFERROR(VLOOKUP(J74,LISTAS!$F$3:$G$7,2,FALSE)," ")</f>
        <v xml:space="preserve"> </v>
      </c>
      <c r="L74" s="124" t="str">
        <f>IFERROR(VLOOKUP(CONCATENATE(K74,I74),LISTAS!$H$10:$I$34,2,FALSE)," ")</f>
        <v xml:space="preserve"> </v>
      </c>
      <c r="M74" s="35" t="s">
        <v>19</v>
      </c>
      <c r="N74" s="34"/>
      <c r="O74" s="34"/>
      <c r="P74" s="34"/>
      <c r="Q74" s="33"/>
      <c r="R74" s="33"/>
      <c r="S74" s="36" t="str">
        <f>IFERROR(VLOOKUP(P74,LISTAS!$J$3:$M$5,4,FALSE)," ")</f>
        <v xml:space="preserve"> </v>
      </c>
      <c r="T74" s="36" t="str">
        <f>IFERROR(VLOOKUP(CONCATENATE(P74,Q74,R74),LISTAS!$N$10:$O$27,2,FALSE)," ")</f>
        <v xml:space="preserve"> </v>
      </c>
      <c r="U74" s="50"/>
      <c r="V74" s="118"/>
      <c r="W74" s="121" t="str">
        <f>IF(V74=0," ",IF(V74&lt;=LISTAS!$H$3,LISTAS!$I$3,IF(V74&lt;=LISTAS!$H$4,LISTAS!$I$4,IF(V74&lt;=LISTAS!$H$5,LISTAS!I65,IF(V74&lt;=LISTAS!$H$6,LISTAS!$I$6,IF(V74&lt;=LISTAS!$H$7,LISTAS!$I$7," "))))))</f>
        <v xml:space="preserve"> </v>
      </c>
      <c r="X74" s="118"/>
      <c r="Y74" s="121" t="str">
        <f>IF(X74=0," ",IF(X74&lt;=LISTAS!$F$3,LISTAS!$G$3,IF(X74&lt;=LISTAS!$F$4,LISTAS!$G$4,IF(X74&lt;=LISTAS!$F$5,LISTAS!$G$5,IF(X74&lt;=LISTAS!$F$6,LISTAS!$G$6,IF(X74&lt;=LISTAS!$F$7,LISTAS!G67," "))))))</f>
        <v xml:space="preserve"> </v>
      </c>
      <c r="Z74" s="124" t="str">
        <f>IFERROR(VLOOKUP(CONCATENATE(Y74,W74),LISTAS!$H$10:$I$34,2,FALSE)," ")</f>
        <v xml:space="preserve"> </v>
      </c>
      <c r="AA74" s="127"/>
      <c r="AB74" s="97"/>
      <c r="AC74" s="100"/>
    </row>
    <row r="75" spans="1:29" x14ac:dyDescent="0.25">
      <c r="A75" s="104"/>
      <c r="B75" s="107"/>
      <c r="C75" s="110"/>
      <c r="D75" s="110"/>
      <c r="E75" s="110"/>
      <c r="F75" s="113"/>
      <c r="G75" s="116"/>
      <c r="H75" s="119"/>
      <c r="I75" s="122"/>
      <c r="J75" s="119"/>
      <c r="K75" s="122"/>
      <c r="L75" s="125"/>
      <c r="M75" s="12" t="s">
        <v>20</v>
      </c>
      <c r="N75" s="11"/>
      <c r="O75" s="11"/>
      <c r="P75" s="11"/>
      <c r="Q75" s="10"/>
      <c r="R75" s="10"/>
      <c r="S75" s="14" t="str">
        <f>IFERROR(VLOOKUP(P75,LISTAS!$J$3:$M$5,4,FALSE)," ")</f>
        <v xml:space="preserve"> </v>
      </c>
      <c r="T75" s="14" t="str">
        <f>IFERROR(VLOOKUP(CONCATENATE(P75,Q75,R75),LISTAS!$N$10:$O$27,2,FALSE)," ")</f>
        <v xml:space="preserve"> </v>
      </c>
      <c r="U75" s="51"/>
      <c r="V75" s="119"/>
      <c r="W75" s="122"/>
      <c r="X75" s="119"/>
      <c r="Y75" s="122"/>
      <c r="Z75" s="125"/>
      <c r="AA75" s="128"/>
      <c r="AB75" s="98"/>
      <c r="AC75" s="101"/>
    </row>
    <row r="76" spans="1:29" x14ac:dyDescent="0.25">
      <c r="A76" s="104"/>
      <c r="B76" s="107"/>
      <c r="C76" s="110"/>
      <c r="D76" s="110"/>
      <c r="E76" s="110"/>
      <c r="F76" s="113"/>
      <c r="G76" s="116"/>
      <c r="H76" s="119"/>
      <c r="I76" s="122"/>
      <c r="J76" s="119"/>
      <c r="K76" s="122"/>
      <c r="L76" s="125"/>
      <c r="M76" s="12" t="s">
        <v>21</v>
      </c>
      <c r="N76" s="11"/>
      <c r="O76" s="11"/>
      <c r="P76" s="11"/>
      <c r="Q76" s="10"/>
      <c r="R76" s="10"/>
      <c r="S76" s="14" t="str">
        <f>IFERROR(VLOOKUP(P76,LISTAS!$J$3:$M$5,4,FALSE)," ")</f>
        <v xml:space="preserve"> </v>
      </c>
      <c r="T76" s="14" t="str">
        <f>IFERROR(VLOOKUP(CONCATENATE(P76,Q76,R76),LISTAS!$N$10:$O$27,2,FALSE)," ")</f>
        <v xml:space="preserve"> </v>
      </c>
      <c r="U76" s="51"/>
      <c r="V76" s="119"/>
      <c r="W76" s="122"/>
      <c r="X76" s="119"/>
      <c r="Y76" s="122"/>
      <c r="Z76" s="125"/>
      <c r="AA76" s="128"/>
      <c r="AB76" s="98"/>
      <c r="AC76" s="101"/>
    </row>
    <row r="77" spans="1:29" ht="12" thickBot="1" x14ac:dyDescent="0.3">
      <c r="A77" s="105"/>
      <c r="B77" s="108"/>
      <c r="C77" s="111"/>
      <c r="D77" s="111"/>
      <c r="E77" s="111"/>
      <c r="F77" s="114"/>
      <c r="G77" s="117"/>
      <c r="H77" s="120"/>
      <c r="I77" s="123"/>
      <c r="J77" s="120"/>
      <c r="K77" s="123"/>
      <c r="L77" s="126"/>
      <c r="M77" s="39" t="s">
        <v>22</v>
      </c>
      <c r="N77" s="38"/>
      <c r="O77" s="38"/>
      <c r="P77" s="38"/>
      <c r="Q77" s="37"/>
      <c r="R77" s="37"/>
      <c r="S77" s="40" t="str">
        <f>IFERROR(VLOOKUP(P77,LISTAS!$J$3:$M$5,4,FALSE)," ")</f>
        <v xml:space="preserve"> </v>
      </c>
      <c r="T77" s="40" t="str">
        <f>IFERROR(VLOOKUP(CONCATENATE(P77,Q77,R77),LISTAS!$N$10:$O$27,2,FALSE)," ")</f>
        <v xml:space="preserve"> </v>
      </c>
      <c r="U77" s="52"/>
      <c r="V77" s="120"/>
      <c r="W77" s="123"/>
      <c r="X77" s="120"/>
      <c r="Y77" s="123"/>
      <c r="Z77" s="126"/>
      <c r="AA77" s="129"/>
      <c r="AB77" s="99"/>
      <c r="AC77" s="102"/>
    </row>
    <row r="78" spans="1:29" x14ac:dyDescent="0.25">
      <c r="A78" s="103"/>
      <c r="B78" s="106"/>
      <c r="C78" s="109"/>
      <c r="D78" s="109"/>
      <c r="E78" s="109"/>
      <c r="F78" s="112"/>
      <c r="G78" s="115"/>
      <c r="H78" s="118"/>
      <c r="I78" s="121" t="str">
        <f>IFERROR(VLOOKUP(H78,LISTAS!$H$3:$I$7,2,FALSE)," ")</f>
        <v xml:space="preserve"> </v>
      </c>
      <c r="J78" s="118"/>
      <c r="K78" s="121" t="str">
        <f>IFERROR(VLOOKUP(J78,LISTAS!$F$3:$G$7,2,FALSE)," ")</f>
        <v xml:space="preserve"> </v>
      </c>
      <c r="L78" s="124" t="str">
        <f>IFERROR(VLOOKUP(CONCATENATE(K78,I78),LISTAS!$H$10:$I$34,2,FALSE)," ")</f>
        <v xml:space="preserve"> </v>
      </c>
      <c r="M78" s="35" t="s">
        <v>19</v>
      </c>
      <c r="N78" s="34"/>
      <c r="O78" s="34"/>
      <c r="P78" s="34"/>
      <c r="Q78" s="33"/>
      <c r="R78" s="33"/>
      <c r="S78" s="36" t="str">
        <f>IFERROR(VLOOKUP(P78,LISTAS!$J$3:$M$5,4,FALSE)," ")</f>
        <v xml:space="preserve"> </v>
      </c>
      <c r="T78" s="36" t="str">
        <f>IFERROR(VLOOKUP(CONCATENATE(P78,Q78,R78),LISTAS!$N$10:$O$27,2,FALSE)," ")</f>
        <v xml:space="preserve"> </v>
      </c>
      <c r="U78" s="50"/>
      <c r="V78" s="118"/>
      <c r="W78" s="121" t="str">
        <f>IF(V78=0," ",IF(V78&lt;=LISTAS!$H$3,LISTAS!$I$3,IF(V78&lt;=LISTAS!$H$4,LISTAS!$I$4,IF(V78&lt;=LISTAS!$H$5,LISTAS!I69,IF(V78&lt;=LISTAS!$H$6,LISTAS!$I$6,IF(V78&lt;=LISTAS!$H$7,LISTAS!$I$7," "))))))</f>
        <v xml:space="preserve"> </v>
      </c>
      <c r="X78" s="118"/>
      <c r="Y78" s="121" t="str">
        <f>IF(X78=0," ",IF(X78&lt;=LISTAS!$F$3,LISTAS!$G$3,IF(X78&lt;=LISTAS!$F$4,LISTAS!$G$4,IF(X78&lt;=LISTAS!$F$5,LISTAS!$G$5,IF(X78&lt;=LISTAS!$F$6,LISTAS!$G$6,IF(X78&lt;=LISTAS!$F$7,LISTAS!G71," "))))))</f>
        <v xml:space="preserve"> </v>
      </c>
      <c r="Z78" s="124" t="str">
        <f>IFERROR(VLOOKUP(CONCATENATE(Y78,W78),LISTAS!$H$10:$I$34,2,FALSE)," ")</f>
        <v xml:space="preserve"> </v>
      </c>
      <c r="AA78" s="127"/>
      <c r="AB78" s="97"/>
      <c r="AC78" s="100"/>
    </row>
    <row r="79" spans="1:29" x14ac:dyDescent="0.25">
      <c r="A79" s="104"/>
      <c r="B79" s="107"/>
      <c r="C79" s="110"/>
      <c r="D79" s="110"/>
      <c r="E79" s="110"/>
      <c r="F79" s="113"/>
      <c r="G79" s="116"/>
      <c r="H79" s="119"/>
      <c r="I79" s="122"/>
      <c r="J79" s="119"/>
      <c r="K79" s="122"/>
      <c r="L79" s="125"/>
      <c r="M79" s="12" t="s">
        <v>20</v>
      </c>
      <c r="N79" s="11"/>
      <c r="O79" s="11"/>
      <c r="P79" s="11"/>
      <c r="Q79" s="10"/>
      <c r="R79" s="10"/>
      <c r="S79" s="14" t="str">
        <f>IFERROR(VLOOKUP(P79,LISTAS!$J$3:$M$5,4,FALSE)," ")</f>
        <v xml:space="preserve"> </v>
      </c>
      <c r="T79" s="14" t="str">
        <f>IFERROR(VLOOKUP(CONCATENATE(P79,Q79,R79),LISTAS!$N$10:$O$27,2,FALSE)," ")</f>
        <v xml:space="preserve"> </v>
      </c>
      <c r="U79" s="51"/>
      <c r="V79" s="119"/>
      <c r="W79" s="122"/>
      <c r="X79" s="119"/>
      <c r="Y79" s="122"/>
      <c r="Z79" s="125"/>
      <c r="AA79" s="128"/>
      <c r="AB79" s="98"/>
      <c r="AC79" s="101"/>
    </row>
    <row r="80" spans="1:29" x14ac:dyDescent="0.25">
      <c r="A80" s="104"/>
      <c r="B80" s="107"/>
      <c r="C80" s="110"/>
      <c r="D80" s="110"/>
      <c r="E80" s="110"/>
      <c r="F80" s="113"/>
      <c r="G80" s="116"/>
      <c r="H80" s="119"/>
      <c r="I80" s="122"/>
      <c r="J80" s="119"/>
      <c r="K80" s="122"/>
      <c r="L80" s="125"/>
      <c r="M80" s="12" t="s">
        <v>21</v>
      </c>
      <c r="N80" s="11"/>
      <c r="O80" s="11"/>
      <c r="P80" s="11"/>
      <c r="Q80" s="10"/>
      <c r="R80" s="10"/>
      <c r="S80" s="14" t="str">
        <f>IFERROR(VLOOKUP(P80,LISTAS!$J$3:$M$5,4,FALSE)," ")</f>
        <v xml:space="preserve"> </v>
      </c>
      <c r="T80" s="14" t="str">
        <f>IFERROR(VLOOKUP(CONCATENATE(P80,Q80,R80),LISTAS!$N$10:$O$27,2,FALSE)," ")</f>
        <v xml:space="preserve"> </v>
      </c>
      <c r="U80" s="51"/>
      <c r="V80" s="119"/>
      <c r="W80" s="122"/>
      <c r="X80" s="119"/>
      <c r="Y80" s="122"/>
      <c r="Z80" s="125"/>
      <c r="AA80" s="128"/>
      <c r="AB80" s="98"/>
      <c r="AC80" s="101"/>
    </row>
    <row r="81" spans="1:29" ht="12" thickBot="1" x14ac:dyDescent="0.3">
      <c r="A81" s="105"/>
      <c r="B81" s="108"/>
      <c r="C81" s="111"/>
      <c r="D81" s="111"/>
      <c r="E81" s="111"/>
      <c r="F81" s="114"/>
      <c r="G81" s="117"/>
      <c r="H81" s="120"/>
      <c r="I81" s="123"/>
      <c r="J81" s="120"/>
      <c r="K81" s="123"/>
      <c r="L81" s="126"/>
      <c r="M81" s="39" t="s">
        <v>22</v>
      </c>
      <c r="N81" s="38"/>
      <c r="O81" s="38"/>
      <c r="P81" s="38"/>
      <c r="Q81" s="37"/>
      <c r="R81" s="37"/>
      <c r="S81" s="40" t="str">
        <f>IFERROR(VLOOKUP(P81,LISTAS!$J$3:$M$5,4,FALSE)," ")</f>
        <v xml:space="preserve"> </v>
      </c>
      <c r="T81" s="40" t="str">
        <f>IFERROR(VLOOKUP(CONCATENATE(P81,Q81,R81),LISTAS!$N$10:$O$27,2,FALSE)," ")</f>
        <v xml:space="preserve"> </v>
      </c>
      <c r="U81" s="52"/>
      <c r="V81" s="120"/>
      <c r="W81" s="123"/>
      <c r="X81" s="120"/>
      <c r="Y81" s="123"/>
      <c r="Z81" s="126"/>
      <c r="AA81" s="129"/>
      <c r="AB81" s="99"/>
      <c r="AC81" s="102"/>
    </row>
    <row r="82" spans="1:29" x14ac:dyDescent="0.25">
      <c r="A82" s="103"/>
      <c r="B82" s="106"/>
      <c r="C82" s="109"/>
      <c r="D82" s="109"/>
      <c r="E82" s="109"/>
      <c r="F82" s="112"/>
      <c r="G82" s="115"/>
      <c r="H82" s="118"/>
      <c r="I82" s="121" t="str">
        <f>IFERROR(VLOOKUP(H82,LISTAS!$H$3:$I$7,2,FALSE)," ")</f>
        <v xml:space="preserve"> </v>
      </c>
      <c r="J82" s="118"/>
      <c r="K82" s="121" t="str">
        <f>IFERROR(VLOOKUP(J82,LISTAS!$F$3:$G$7,2,FALSE)," ")</f>
        <v xml:space="preserve"> </v>
      </c>
      <c r="L82" s="124" t="str">
        <f>IFERROR(VLOOKUP(CONCATENATE(K82,I82),LISTAS!$H$10:$I$34,2,FALSE)," ")</f>
        <v xml:space="preserve"> </v>
      </c>
      <c r="M82" s="35" t="s">
        <v>19</v>
      </c>
      <c r="N82" s="34"/>
      <c r="O82" s="34"/>
      <c r="P82" s="34"/>
      <c r="Q82" s="33"/>
      <c r="R82" s="33"/>
      <c r="S82" s="36" t="str">
        <f>IFERROR(VLOOKUP(P82,LISTAS!$J$3:$M$5,4,FALSE)," ")</f>
        <v xml:space="preserve"> </v>
      </c>
      <c r="T82" s="36" t="str">
        <f>IFERROR(VLOOKUP(CONCATENATE(P82,Q82,R82),LISTAS!$N$10:$O$27,2,FALSE)," ")</f>
        <v xml:space="preserve"> </v>
      </c>
      <c r="U82" s="50"/>
      <c r="V82" s="118"/>
      <c r="W82" s="121" t="str">
        <f>IF(V82=0," ",IF(V82&lt;=LISTAS!$H$3,LISTAS!$I$3,IF(V82&lt;=LISTAS!$H$4,LISTAS!$I$4,IF(V82&lt;=LISTAS!$H$5,LISTAS!I73,IF(V82&lt;=LISTAS!$H$6,LISTAS!$I$6,IF(V82&lt;=LISTAS!$H$7,LISTAS!$I$7," "))))))</f>
        <v xml:space="preserve"> </v>
      </c>
      <c r="X82" s="118"/>
      <c r="Y82" s="121" t="str">
        <f>IF(X82=0," ",IF(X82&lt;=LISTAS!$F$3,LISTAS!$G$3,IF(X82&lt;=LISTAS!$F$4,LISTAS!$G$4,IF(X82&lt;=LISTAS!$F$5,LISTAS!$G$5,IF(X82&lt;=LISTAS!$F$6,LISTAS!$G$6,IF(X82&lt;=LISTAS!$F$7,LISTAS!G75," "))))))</f>
        <v xml:space="preserve"> </v>
      </c>
      <c r="Z82" s="124" t="str">
        <f>IFERROR(VLOOKUP(CONCATENATE(Y82,W82),LISTAS!$H$10:$I$34,2,FALSE)," ")</f>
        <v xml:space="preserve"> </v>
      </c>
      <c r="AA82" s="127"/>
      <c r="AB82" s="97"/>
      <c r="AC82" s="100"/>
    </row>
    <row r="83" spans="1:29" x14ac:dyDescent="0.25">
      <c r="A83" s="104"/>
      <c r="B83" s="107"/>
      <c r="C83" s="110"/>
      <c r="D83" s="110"/>
      <c r="E83" s="110"/>
      <c r="F83" s="113"/>
      <c r="G83" s="116"/>
      <c r="H83" s="119"/>
      <c r="I83" s="122"/>
      <c r="J83" s="119"/>
      <c r="K83" s="122"/>
      <c r="L83" s="125"/>
      <c r="M83" s="12" t="s">
        <v>20</v>
      </c>
      <c r="N83" s="11"/>
      <c r="O83" s="11"/>
      <c r="P83" s="11"/>
      <c r="Q83" s="10"/>
      <c r="R83" s="10"/>
      <c r="S83" s="14" t="str">
        <f>IFERROR(VLOOKUP(P83,LISTAS!$J$3:$M$5,4,FALSE)," ")</f>
        <v xml:space="preserve"> </v>
      </c>
      <c r="T83" s="14" t="str">
        <f>IFERROR(VLOOKUP(CONCATENATE(P83,Q83,R83),LISTAS!$N$10:$O$27,2,FALSE)," ")</f>
        <v xml:space="preserve"> </v>
      </c>
      <c r="U83" s="51"/>
      <c r="V83" s="119"/>
      <c r="W83" s="122"/>
      <c r="X83" s="119"/>
      <c r="Y83" s="122"/>
      <c r="Z83" s="125"/>
      <c r="AA83" s="128"/>
      <c r="AB83" s="98"/>
      <c r="AC83" s="101"/>
    </row>
    <row r="84" spans="1:29" x14ac:dyDescent="0.25">
      <c r="A84" s="104"/>
      <c r="B84" s="107"/>
      <c r="C84" s="110"/>
      <c r="D84" s="110"/>
      <c r="E84" s="110"/>
      <c r="F84" s="113"/>
      <c r="G84" s="116"/>
      <c r="H84" s="119"/>
      <c r="I84" s="122"/>
      <c r="J84" s="119"/>
      <c r="K84" s="122"/>
      <c r="L84" s="125"/>
      <c r="M84" s="12" t="s">
        <v>21</v>
      </c>
      <c r="N84" s="11"/>
      <c r="O84" s="11"/>
      <c r="P84" s="11"/>
      <c r="Q84" s="10"/>
      <c r="R84" s="10"/>
      <c r="S84" s="14" t="str">
        <f>IFERROR(VLOOKUP(P84,LISTAS!$J$3:$M$5,4,FALSE)," ")</f>
        <v xml:space="preserve"> </v>
      </c>
      <c r="T84" s="14" t="str">
        <f>IFERROR(VLOOKUP(CONCATENATE(P84,Q84,R84),LISTAS!$N$10:$O$27,2,FALSE)," ")</f>
        <v xml:space="preserve"> </v>
      </c>
      <c r="U84" s="51"/>
      <c r="V84" s="119"/>
      <c r="W84" s="122"/>
      <c r="X84" s="119"/>
      <c r="Y84" s="122"/>
      <c r="Z84" s="125"/>
      <c r="AA84" s="128"/>
      <c r="AB84" s="98"/>
      <c r="AC84" s="101"/>
    </row>
    <row r="85" spans="1:29" ht="12" thickBot="1" x14ac:dyDescent="0.3">
      <c r="A85" s="105"/>
      <c r="B85" s="108"/>
      <c r="C85" s="111"/>
      <c r="D85" s="111"/>
      <c r="E85" s="111"/>
      <c r="F85" s="114"/>
      <c r="G85" s="117"/>
      <c r="H85" s="120"/>
      <c r="I85" s="123"/>
      <c r="J85" s="120"/>
      <c r="K85" s="123"/>
      <c r="L85" s="126"/>
      <c r="M85" s="39" t="s">
        <v>22</v>
      </c>
      <c r="N85" s="38"/>
      <c r="O85" s="38"/>
      <c r="P85" s="38"/>
      <c r="Q85" s="37"/>
      <c r="R85" s="37"/>
      <c r="S85" s="40" t="str">
        <f>IFERROR(VLOOKUP(P85,LISTAS!$J$3:$M$5,4,FALSE)," ")</f>
        <v xml:space="preserve"> </v>
      </c>
      <c r="T85" s="40" t="str">
        <f>IFERROR(VLOOKUP(CONCATENATE(P85,Q85,R85),LISTAS!$N$10:$O$27,2,FALSE)," ")</f>
        <v xml:space="preserve"> </v>
      </c>
      <c r="U85" s="52"/>
      <c r="V85" s="120"/>
      <c r="W85" s="123"/>
      <c r="X85" s="120"/>
      <c r="Y85" s="123"/>
      <c r="Z85" s="126"/>
      <c r="AA85" s="129"/>
      <c r="AB85" s="99"/>
      <c r="AC85" s="102"/>
    </row>
    <row r="86" spans="1:29" x14ac:dyDescent="0.25">
      <c r="A86" s="103"/>
      <c r="B86" s="106"/>
      <c r="C86" s="109"/>
      <c r="D86" s="109"/>
      <c r="E86" s="109"/>
      <c r="F86" s="112"/>
      <c r="G86" s="115"/>
      <c r="H86" s="118"/>
      <c r="I86" s="121" t="str">
        <f>IFERROR(VLOOKUP(H86,LISTAS!$H$3:$I$7,2,FALSE)," ")</f>
        <v xml:space="preserve"> </v>
      </c>
      <c r="J86" s="118"/>
      <c r="K86" s="121" t="str">
        <f>IFERROR(VLOOKUP(J86,LISTAS!$F$3:$G$7,2,FALSE)," ")</f>
        <v xml:space="preserve"> </v>
      </c>
      <c r="L86" s="124" t="str">
        <f>IFERROR(VLOOKUP(CONCATENATE(K86,I86),LISTAS!$H$10:$I$34,2,FALSE)," ")</f>
        <v xml:space="preserve"> </v>
      </c>
      <c r="M86" s="35" t="s">
        <v>19</v>
      </c>
      <c r="N86" s="34"/>
      <c r="O86" s="34"/>
      <c r="P86" s="34"/>
      <c r="Q86" s="33"/>
      <c r="R86" s="33"/>
      <c r="S86" s="36" t="str">
        <f>IFERROR(VLOOKUP(P86,LISTAS!$J$3:$M$5,4,FALSE)," ")</f>
        <v xml:space="preserve"> </v>
      </c>
      <c r="T86" s="36" t="str">
        <f>IFERROR(VLOOKUP(CONCATENATE(P86,Q86,R86),LISTAS!$N$10:$O$27,2,FALSE)," ")</f>
        <v xml:space="preserve"> </v>
      </c>
      <c r="U86" s="50"/>
      <c r="V86" s="118"/>
      <c r="W86" s="121" t="str">
        <f>IF(V86=0," ",IF(V86&lt;=LISTAS!$H$3,LISTAS!$I$3,IF(V86&lt;=LISTAS!$H$4,LISTAS!$I$4,IF(V86&lt;=LISTAS!$H$5,LISTAS!I77,IF(V86&lt;=LISTAS!$H$6,LISTAS!$I$6,IF(V86&lt;=LISTAS!$H$7,LISTAS!$I$7," "))))))</f>
        <v xml:space="preserve"> </v>
      </c>
      <c r="X86" s="118"/>
      <c r="Y86" s="121" t="str">
        <f>IF(X86=0," ",IF(X86&lt;=LISTAS!$F$3,LISTAS!$G$3,IF(X86&lt;=LISTAS!$F$4,LISTAS!$G$4,IF(X86&lt;=LISTAS!$F$5,LISTAS!$G$5,IF(X86&lt;=LISTAS!$F$6,LISTAS!$G$6,IF(X86&lt;=LISTAS!$F$7,LISTAS!G79," "))))))</f>
        <v xml:space="preserve"> </v>
      </c>
      <c r="Z86" s="124" t="str">
        <f>IFERROR(VLOOKUP(CONCATENATE(Y86,W86),LISTAS!$H$10:$I$34,2,FALSE)," ")</f>
        <v xml:space="preserve"> </v>
      </c>
      <c r="AA86" s="127"/>
      <c r="AB86" s="97"/>
      <c r="AC86" s="100"/>
    </row>
    <row r="87" spans="1:29" x14ac:dyDescent="0.25">
      <c r="A87" s="104"/>
      <c r="B87" s="107"/>
      <c r="C87" s="110"/>
      <c r="D87" s="110"/>
      <c r="E87" s="110"/>
      <c r="F87" s="113"/>
      <c r="G87" s="116"/>
      <c r="H87" s="119"/>
      <c r="I87" s="122"/>
      <c r="J87" s="119"/>
      <c r="K87" s="122"/>
      <c r="L87" s="125"/>
      <c r="M87" s="12" t="s">
        <v>20</v>
      </c>
      <c r="N87" s="11"/>
      <c r="O87" s="11"/>
      <c r="P87" s="11"/>
      <c r="Q87" s="10"/>
      <c r="R87" s="10"/>
      <c r="S87" s="14" t="str">
        <f>IFERROR(VLOOKUP(P87,LISTAS!$J$3:$M$5,4,FALSE)," ")</f>
        <v xml:space="preserve"> </v>
      </c>
      <c r="T87" s="14" t="str">
        <f>IFERROR(VLOOKUP(CONCATENATE(P87,Q87,R87),LISTAS!$N$10:$O$27,2,FALSE)," ")</f>
        <v xml:space="preserve"> </v>
      </c>
      <c r="U87" s="51"/>
      <c r="V87" s="119"/>
      <c r="W87" s="122"/>
      <c r="X87" s="119"/>
      <c r="Y87" s="122"/>
      <c r="Z87" s="125"/>
      <c r="AA87" s="128"/>
      <c r="AB87" s="98"/>
      <c r="AC87" s="101"/>
    </row>
    <row r="88" spans="1:29" x14ac:dyDescent="0.25">
      <c r="A88" s="104"/>
      <c r="B88" s="107"/>
      <c r="C88" s="110"/>
      <c r="D88" s="110"/>
      <c r="E88" s="110"/>
      <c r="F88" s="113"/>
      <c r="G88" s="116"/>
      <c r="H88" s="119"/>
      <c r="I88" s="122"/>
      <c r="J88" s="119"/>
      <c r="K88" s="122"/>
      <c r="L88" s="125"/>
      <c r="M88" s="12" t="s">
        <v>21</v>
      </c>
      <c r="N88" s="11"/>
      <c r="O88" s="11"/>
      <c r="P88" s="11"/>
      <c r="Q88" s="10"/>
      <c r="R88" s="10"/>
      <c r="S88" s="14" t="str">
        <f>IFERROR(VLOOKUP(P88,LISTAS!$J$3:$M$5,4,FALSE)," ")</f>
        <v xml:space="preserve"> </v>
      </c>
      <c r="T88" s="14" t="str">
        <f>IFERROR(VLOOKUP(CONCATENATE(P88,Q88,R88),LISTAS!$N$10:$O$27,2,FALSE)," ")</f>
        <v xml:space="preserve"> </v>
      </c>
      <c r="U88" s="51"/>
      <c r="V88" s="119"/>
      <c r="W88" s="122"/>
      <c r="X88" s="119"/>
      <c r="Y88" s="122"/>
      <c r="Z88" s="125"/>
      <c r="AA88" s="128"/>
      <c r="AB88" s="98"/>
      <c r="AC88" s="101"/>
    </row>
    <row r="89" spans="1:29" ht="12" thickBot="1" x14ac:dyDescent="0.3">
      <c r="A89" s="105"/>
      <c r="B89" s="108"/>
      <c r="C89" s="111"/>
      <c r="D89" s="111"/>
      <c r="E89" s="111"/>
      <c r="F89" s="114"/>
      <c r="G89" s="117"/>
      <c r="H89" s="120"/>
      <c r="I89" s="123"/>
      <c r="J89" s="120"/>
      <c r="K89" s="123"/>
      <c r="L89" s="126"/>
      <c r="M89" s="39" t="s">
        <v>22</v>
      </c>
      <c r="N89" s="38"/>
      <c r="O89" s="38"/>
      <c r="P89" s="38"/>
      <c r="Q89" s="37"/>
      <c r="R89" s="37"/>
      <c r="S89" s="40" t="str">
        <f>IFERROR(VLOOKUP(P89,LISTAS!$J$3:$M$5,4,FALSE)," ")</f>
        <v xml:space="preserve"> </v>
      </c>
      <c r="T89" s="40" t="str">
        <f>IFERROR(VLOOKUP(CONCATENATE(P89,Q89,R89),LISTAS!$N$10:$O$27,2,FALSE)," ")</f>
        <v xml:space="preserve"> </v>
      </c>
      <c r="U89" s="52"/>
      <c r="V89" s="120"/>
      <c r="W89" s="123"/>
      <c r="X89" s="120"/>
      <c r="Y89" s="123"/>
      <c r="Z89" s="126"/>
      <c r="AA89" s="129"/>
      <c r="AB89" s="99"/>
      <c r="AC89" s="102"/>
    </row>
    <row r="90" spans="1:29" x14ac:dyDescent="0.25">
      <c r="A90" s="103"/>
      <c r="B90" s="106"/>
      <c r="C90" s="109"/>
      <c r="D90" s="109"/>
      <c r="E90" s="109"/>
      <c r="F90" s="112"/>
      <c r="G90" s="115"/>
      <c r="H90" s="118"/>
      <c r="I90" s="121" t="str">
        <f>IFERROR(VLOOKUP(H90,LISTAS!$H$3:$I$7,2,FALSE)," ")</f>
        <v xml:space="preserve"> </v>
      </c>
      <c r="J90" s="118"/>
      <c r="K90" s="121" t="str">
        <f>IFERROR(VLOOKUP(J90,LISTAS!$F$3:$G$7,2,FALSE)," ")</f>
        <v xml:space="preserve"> </v>
      </c>
      <c r="L90" s="124" t="str">
        <f>IFERROR(VLOOKUP(CONCATENATE(K90,I90),LISTAS!$H$10:$I$34,2,FALSE)," ")</f>
        <v xml:space="preserve"> </v>
      </c>
      <c r="M90" s="35" t="s">
        <v>19</v>
      </c>
      <c r="N90" s="34"/>
      <c r="O90" s="34"/>
      <c r="P90" s="34"/>
      <c r="Q90" s="33"/>
      <c r="R90" s="33"/>
      <c r="S90" s="36" t="str">
        <f>IFERROR(VLOOKUP(P90,LISTAS!$J$3:$M$5,4,FALSE)," ")</f>
        <v xml:space="preserve"> </v>
      </c>
      <c r="T90" s="36" t="str">
        <f>IFERROR(VLOOKUP(CONCATENATE(P90,Q90,R90),LISTAS!$N$10:$O$27,2,FALSE)," ")</f>
        <v xml:space="preserve"> </v>
      </c>
      <c r="U90" s="50"/>
      <c r="V90" s="118"/>
      <c r="W90" s="121" t="str">
        <f>IF(V90=0," ",IF(V90&lt;=LISTAS!$H$3,LISTAS!$I$3,IF(V90&lt;=LISTAS!$H$4,LISTAS!$I$4,IF(V90&lt;=LISTAS!$H$5,LISTAS!I81,IF(V90&lt;=LISTAS!$H$6,LISTAS!$I$6,IF(V90&lt;=LISTAS!$H$7,LISTAS!$I$7," "))))))</f>
        <v xml:space="preserve"> </v>
      </c>
      <c r="X90" s="118"/>
      <c r="Y90" s="121" t="str">
        <f>IF(X90=0," ",IF(X90&lt;=LISTAS!$F$3,LISTAS!$G$3,IF(X90&lt;=LISTAS!$F$4,LISTAS!$G$4,IF(X90&lt;=LISTAS!$F$5,LISTAS!$G$5,IF(X90&lt;=LISTAS!$F$6,LISTAS!$G$6,IF(X90&lt;=LISTAS!$F$7,LISTAS!G83," "))))))</f>
        <v xml:space="preserve"> </v>
      </c>
      <c r="Z90" s="124" t="str">
        <f>IFERROR(VLOOKUP(CONCATENATE(Y90,W90),LISTAS!$H$10:$I$34,2,FALSE)," ")</f>
        <v xml:space="preserve"> </v>
      </c>
      <c r="AA90" s="127"/>
      <c r="AB90" s="97"/>
      <c r="AC90" s="100"/>
    </row>
    <row r="91" spans="1:29" x14ac:dyDescent="0.25">
      <c r="A91" s="104"/>
      <c r="B91" s="107"/>
      <c r="C91" s="110"/>
      <c r="D91" s="110"/>
      <c r="E91" s="110"/>
      <c r="F91" s="113"/>
      <c r="G91" s="116"/>
      <c r="H91" s="119"/>
      <c r="I91" s="122"/>
      <c r="J91" s="119"/>
      <c r="K91" s="122"/>
      <c r="L91" s="125"/>
      <c r="M91" s="12" t="s">
        <v>20</v>
      </c>
      <c r="N91" s="11"/>
      <c r="O91" s="11"/>
      <c r="P91" s="11"/>
      <c r="Q91" s="10"/>
      <c r="R91" s="10"/>
      <c r="S91" s="14" t="str">
        <f>IFERROR(VLOOKUP(P91,LISTAS!$J$3:$M$5,4,FALSE)," ")</f>
        <v xml:space="preserve"> </v>
      </c>
      <c r="T91" s="14" t="str">
        <f>IFERROR(VLOOKUP(CONCATENATE(P91,Q91,R91),LISTAS!$N$10:$O$27,2,FALSE)," ")</f>
        <v xml:space="preserve"> </v>
      </c>
      <c r="U91" s="51"/>
      <c r="V91" s="119"/>
      <c r="W91" s="122"/>
      <c r="X91" s="119"/>
      <c r="Y91" s="122"/>
      <c r="Z91" s="125"/>
      <c r="AA91" s="128"/>
      <c r="AB91" s="98"/>
      <c r="AC91" s="101"/>
    </row>
    <row r="92" spans="1:29" x14ac:dyDescent="0.25">
      <c r="A92" s="104"/>
      <c r="B92" s="107"/>
      <c r="C92" s="110"/>
      <c r="D92" s="110"/>
      <c r="E92" s="110"/>
      <c r="F92" s="113"/>
      <c r="G92" s="116"/>
      <c r="H92" s="119"/>
      <c r="I92" s="122"/>
      <c r="J92" s="119"/>
      <c r="K92" s="122"/>
      <c r="L92" s="125"/>
      <c r="M92" s="12" t="s">
        <v>21</v>
      </c>
      <c r="N92" s="11"/>
      <c r="O92" s="11"/>
      <c r="P92" s="11"/>
      <c r="Q92" s="10"/>
      <c r="R92" s="10"/>
      <c r="S92" s="14" t="str">
        <f>IFERROR(VLOOKUP(P92,LISTAS!$J$3:$M$5,4,FALSE)," ")</f>
        <v xml:space="preserve"> </v>
      </c>
      <c r="T92" s="14" t="str">
        <f>IFERROR(VLOOKUP(CONCATENATE(P92,Q92,R92),LISTAS!$N$10:$O$27,2,FALSE)," ")</f>
        <v xml:space="preserve"> </v>
      </c>
      <c r="U92" s="51"/>
      <c r="V92" s="119"/>
      <c r="W92" s="122"/>
      <c r="X92" s="119"/>
      <c r="Y92" s="122"/>
      <c r="Z92" s="125"/>
      <c r="AA92" s="128"/>
      <c r="AB92" s="98"/>
      <c r="AC92" s="101"/>
    </row>
    <row r="93" spans="1:29" ht="12" thickBot="1" x14ac:dyDescent="0.3">
      <c r="A93" s="105"/>
      <c r="B93" s="108"/>
      <c r="C93" s="111"/>
      <c r="D93" s="111"/>
      <c r="E93" s="111"/>
      <c r="F93" s="114"/>
      <c r="G93" s="117"/>
      <c r="H93" s="120"/>
      <c r="I93" s="123"/>
      <c r="J93" s="120"/>
      <c r="K93" s="123"/>
      <c r="L93" s="126"/>
      <c r="M93" s="39" t="s">
        <v>22</v>
      </c>
      <c r="N93" s="38"/>
      <c r="O93" s="38"/>
      <c r="P93" s="38"/>
      <c r="Q93" s="37"/>
      <c r="R93" s="37"/>
      <c r="S93" s="40" t="str">
        <f>IFERROR(VLOOKUP(P93,LISTAS!$J$3:$M$5,4,FALSE)," ")</f>
        <v xml:space="preserve"> </v>
      </c>
      <c r="T93" s="40" t="str">
        <f>IFERROR(VLOOKUP(CONCATENATE(P93,Q93,R93),LISTAS!$N$10:$O$27,2,FALSE)," ")</f>
        <v xml:space="preserve"> </v>
      </c>
      <c r="U93" s="52"/>
      <c r="V93" s="120"/>
      <c r="W93" s="123"/>
      <c r="X93" s="120"/>
      <c r="Y93" s="123"/>
      <c r="Z93" s="126"/>
      <c r="AA93" s="129"/>
      <c r="AB93" s="99"/>
      <c r="AC93" s="102"/>
    </row>
    <row r="94" spans="1:29" x14ac:dyDescent="0.25">
      <c r="A94" s="103"/>
      <c r="B94" s="106"/>
      <c r="C94" s="109"/>
      <c r="D94" s="109"/>
      <c r="E94" s="109"/>
      <c r="F94" s="112"/>
      <c r="G94" s="115"/>
      <c r="H94" s="118"/>
      <c r="I94" s="121" t="str">
        <f>IFERROR(VLOOKUP(H94,LISTAS!$H$3:$I$7,2,FALSE)," ")</f>
        <v xml:space="preserve"> </v>
      </c>
      <c r="J94" s="118"/>
      <c r="K94" s="121" t="str">
        <f>IFERROR(VLOOKUP(J94,LISTAS!$F$3:$G$7,2,FALSE)," ")</f>
        <v xml:space="preserve"> </v>
      </c>
      <c r="L94" s="124" t="str">
        <f>IFERROR(VLOOKUP(CONCATENATE(K94,I94),LISTAS!$H$10:$I$34,2,FALSE)," ")</f>
        <v xml:space="preserve"> </v>
      </c>
      <c r="M94" s="35" t="s">
        <v>19</v>
      </c>
      <c r="N94" s="34"/>
      <c r="O94" s="34"/>
      <c r="P94" s="34"/>
      <c r="Q94" s="33"/>
      <c r="R94" s="33"/>
      <c r="S94" s="36" t="str">
        <f>IFERROR(VLOOKUP(P94,LISTAS!$J$3:$M$5,4,FALSE)," ")</f>
        <v xml:space="preserve"> </v>
      </c>
      <c r="T94" s="36" t="str">
        <f>IFERROR(VLOOKUP(CONCATENATE(P94,Q94,R94),LISTAS!$N$10:$O$27,2,FALSE)," ")</f>
        <v xml:space="preserve"> </v>
      </c>
      <c r="U94" s="50"/>
      <c r="V94" s="118"/>
      <c r="W94" s="121" t="str">
        <f>IF(V94=0," ",IF(V94&lt;=LISTAS!$H$3,LISTAS!$I$3,IF(V94&lt;=LISTAS!$H$4,LISTAS!$I$4,IF(V94&lt;=LISTAS!$H$5,LISTAS!I85,IF(V94&lt;=LISTAS!$H$6,LISTAS!$I$6,IF(V94&lt;=LISTAS!$H$7,LISTAS!$I$7," "))))))</f>
        <v xml:space="preserve"> </v>
      </c>
      <c r="X94" s="118"/>
      <c r="Y94" s="121" t="str">
        <f>IF(X94=0," ",IF(X94&lt;=LISTAS!$F$3,LISTAS!$G$3,IF(X94&lt;=LISTAS!$F$4,LISTAS!$G$4,IF(X94&lt;=LISTAS!$F$5,LISTAS!$G$5,IF(X94&lt;=LISTAS!$F$6,LISTAS!$G$6,IF(X94&lt;=LISTAS!$F$7,LISTAS!G87," "))))))</f>
        <v xml:space="preserve"> </v>
      </c>
      <c r="Z94" s="124" t="str">
        <f>IFERROR(VLOOKUP(CONCATENATE(Y94,W94),LISTAS!$H$10:$I$34,2,FALSE)," ")</f>
        <v xml:space="preserve"> </v>
      </c>
      <c r="AA94" s="127"/>
      <c r="AB94" s="97"/>
      <c r="AC94" s="100"/>
    </row>
    <row r="95" spans="1:29" x14ac:dyDescent="0.25">
      <c r="A95" s="104"/>
      <c r="B95" s="107"/>
      <c r="C95" s="110"/>
      <c r="D95" s="110"/>
      <c r="E95" s="110"/>
      <c r="F95" s="113"/>
      <c r="G95" s="116"/>
      <c r="H95" s="119"/>
      <c r="I95" s="122"/>
      <c r="J95" s="119"/>
      <c r="K95" s="122"/>
      <c r="L95" s="125"/>
      <c r="M95" s="12" t="s">
        <v>20</v>
      </c>
      <c r="N95" s="11"/>
      <c r="O95" s="11"/>
      <c r="P95" s="11"/>
      <c r="Q95" s="10"/>
      <c r="R95" s="10"/>
      <c r="S95" s="14" t="str">
        <f>IFERROR(VLOOKUP(P95,LISTAS!$J$3:$M$5,4,FALSE)," ")</f>
        <v xml:space="preserve"> </v>
      </c>
      <c r="T95" s="14" t="str">
        <f>IFERROR(VLOOKUP(CONCATENATE(P95,Q95,R95),LISTAS!$N$10:$O$27,2,FALSE)," ")</f>
        <v xml:space="preserve"> </v>
      </c>
      <c r="U95" s="51"/>
      <c r="V95" s="119"/>
      <c r="W95" s="122"/>
      <c r="X95" s="119"/>
      <c r="Y95" s="122"/>
      <c r="Z95" s="125"/>
      <c r="AA95" s="128"/>
      <c r="AB95" s="98"/>
      <c r="AC95" s="101"/>
    </row>
    <row r="96" spans="1:29" x14ac:dyDescent="0.25">
      <c r="A96" s="104"/>
      <c r="B96" s="107"/>
      <c r="C96" s="110"/>
      <c r="D96" s="110"/>
      <c r="E96" s="110"/>
      <c r="F96" s="113"/>
      <c r="G96" s="116"/>
      <c r="H96" s="119"/>
      <c r="I96" s="122"/>
      <c r="J96" s="119"/>
      <c r="K96" s="122"/>
      <c r="L96" s="125"/>
      <c r="M96" s="12" t="s">
        <v>21</v>
      </c>
      <c r="N96" s="11"/>
      <c r="O96" s="11"/>
      <c r="P96" s="11"/>
      <c r="Q96" s="10"/>
      <c r="R96" s="10"/>
      <c r="S96" s="14" t="str">
        <f>IFERROR(VLOOKUP(P96,LISTAS!$J$3:$M$5,4,FALSE)," ")</f>
        <v xml:space="preserve"> </v>
      </c>
      <c r="T96" s="14" t="str">
        <f>IFERROR(VLOOKUP(CONCATENATE(P96,Q96,R96),LISTAS!$N$10:$O$27,2,FALSE)," ")</f>
        <v xml:space="preserve"> </v>
      </c>
      <c r="U96" s="51"/>
      <c r="V96" s="119"/>
      <c r="W96" s="122"/>
      <c r="X96" s="119"/>
      <c r="Y96" s="122"/>
      <c r="Z96" s="125"/>
      <c r="AA96" s="128"/>
      <c r="AB96" s="98"/>
      <c r="AC96" s="101"/>
    </row>
    <row r="97" spans="1:29" ht="12" thickBot="1" x14ac:dyDescent="0.3">
      <c r="A97" s="105"/>
      <c r="B97" s="108"/>
      <c r="C97" s="111"/>
      <c r="D97" s="111"/>
      <c r="E97" s="111"/>
      <c r="F97" s="114"/>
      <c r="G97" s="117"/>
      <c r="H97" s="120"/>
      <c r="I97" s="123"/>
      <c r="J97" s="120"/>
      <c r="K97" s="123"/>
      <c r="L97" s="126"/>
      <c r="M97" s="39" t="s">
        <v>22</v>
      </c>
      <c r="N97" s="38"/>
      <c r="O97" s="38"/>
      <c r="P97" s="38"/>
      <c r="Q97" s="37"/>
      <c r="R97" s="37"/>
      <c r="S97" s="40" t="str">
        <f>IFERROR(VLOOKUP(P97,LISTAS!$J$3:$M$5,4,FALSE)," ")</f>
        <v xml:space="preserve"> </v>
      </c>
      <c r="T97" s="40" t="str">
        <f>IFERROR(VLOOKUP(CONCATENATE(P97,Q97,R97),LISTAS!$N$10:$O$27,2,FALSE)," ")</f>
        <v xml:space="preserve"> </v>
      </c>
      <c r="U97" s="52"/>
      <c r="V97" s="120"/>
      <c r="W97" s="123"/>
      <c r="X97" s="120"/>
      <c r="Y97" s="123"/>
      <c r="Z97" s="126"/>
      <c r="AA97" s="129"/>
      <c r="AB97" s="99"/>
      <c r="AC97" s="102"/>
    </row>
    <row r="98" spans="1:29" x14ac:dyDescent="0.25">
      <c r="A98" s="103"/>
      <c r="B98" s="106"/>
      <c r="C98" s="109"/>
      <c r="D98" s="109"/>
      <c r="E98" s="109"/>
      <c r="F98" s="112"/>
      <c r="G98" s="115"/>
      <c r="H98" s="118"/>
      <c r="I98" s="121" t="str">
        <f>IFERROR(VLOOKUP(H98,LISTAS!$H$3:$I$7,2,FALSE)," ")</f>
        <v xml:space="preserve"> </v>
      </c>
      <c r="J98" s="118"/>
      <c r="K98" s="121" t="str">
        <f>IFERROR(VLOOKUP(J98,LISTAS!$F$3:$G$7,2,FALSE)," ")</f>
        <v xml:space="preserve"> </v>
      </c>
      <c r="L98" s="124" t="str">
        <f>IFERROR(VLOOKUP(CONCATENATE(K98,I98),LISTAS!$H$10:$I$34,2,FALSE)," ")</f>
        <v xml:space="preserve"> </v>
      </c>
      <c r="M98" s="35" t="s">
        <v>19</v>
      </c>
      <c r="N98" s="34"/>
      <c r="O98" s="34"/>
      <c r="P98" s="34"/>
      <c r="Q98" s="33"/>
      <c r="R98" s="33"/>
      <c r="S98" s="36" t="str">
        <f>IFERROR(VLOOKUP(P98,LISTAS!$J$3:$M$5,4,FALSE)," ")</f>
        <v xml:space="preserve"> </v>
      </c>
      <c r="T98" s="36" t="str">
        <f>IFERROR(VLOOKUP(CONCATENATE(P98,Q98,R98),LISTAS!$N$10:$O$27,2,FALSE)," ")</f>
        <v xml:space="preserve"> </v>
      </c>
      <c r="U98" s="50"/>
      <c r="V98" s="118"/>
      <c r="W98" s="121" t="str">
        <f>IF(V98=0," ",IF(V98&lt;=LISTAS!$H$3,LISTAS!$I$3,IF(V98&lt;=LISTAS!$H$4,LISTAS!$I$4,IF(V98&lt;=LISTAS!$H$5,LISTAS!I89,IF(V98&lt;=LISTAS!$H$6,LISTAS!$I$6,IF(V98&lt;=LISTAS!$H$7,LISTAS!$I$7," "))))))</f>
        <v xml:space="preserve"> </v>
      </c>
      <c r="X98" s="118"/>
      <c r="Y98" s="121" t="str">
        <f>IF(X98=0," ",IF(X98&lt;=LISTAS!$F$3,LISTAS!$G$3,IF(X98&lt;=LISTAS!$F$4,LISTAS!$G$4,IF(X98&lt;=LISTAS!$F$5,LISTAS!$G$5,IF(X98&lt;=LISTAS!$F$6,LISTAS!$G$6,IF(X98&lt;=LISTAS!$F$7,LISTAS!G91," "))))))</f>
        <v xml:space="preserve"> </v>
      </c>
      <c r="Z98" s="124" t="str">
        <f>IFERROR(VLOOKUP(CONCATENATE(Y98,W98),LISTAS!$H$10:$I$34,2,FALSE)," ")</f>
        <v xml:space="preserve"> </v>
      </c>
      <c r="AA98" s="127"/>
      <c r="AB98" s="97"/>
      <c r="AC98" s="100"/>
    </row>
    <row r="99" spans="1:29" x14ac:dyDescent="0.25">
      <c r="A99" s="104"/>
      <c r="B99" s="107"/>
      <c r="C99" s="110"/>
      <c r="D99" s="110"/>
      <c r="E99" s="110"/>
      <c r="F99" s="113"/>
      <c r="G99" s="116"/>
      <c r="H99" s="119"/>
      <c r="I99" s="122"/>
      <c r="J99" s="119"/>
      <c r="K99" s="122"/>
      <c r="L99" s="125"/>
      <c r="M99" s="12" t="s">
        <v>20</v>
      </c>
      <c r="N99" s="11"/>
      <c r="O99" s="11"/>
      <c r="P99" s="11"/>
      <c r="Q99" s="10"/>
      <c r="R99" s="10"/>
      <c r="S99" s="14" t="str">
        <f>IFERROR(VLOOKUP(P99,LISTAS!$J$3:$M$5,4,FALSE)," ")</f>
        <v xml:space="preserve"> </v>
      </c>
      <c r="T99" s="14" t="str">
        <f>IFERROR(VLOOKUP(CONCATENATE(P99,Q99,R99),LISTAS!$N$10:$O$27,2,FALSE)," ")</f>
        <v xml:space="preserve"> </v>
      </c>
      <c r="U99" s="51"/>
      <c r="V99" s="119"/>
      <c r="W99" s="122"/>
      <c r="X99" s="119"/>
      <c r="Y99" s="122"/>
      <c r="Z99" s="125"/>
      <c r="AA99" s="128"/>
      <c r="AB99" s="98"/>
      <c r="AC99" s="101"/>
    </row>
    <row r="100" spans="1:29" x14ac:dyDescent="0.25">
      <c r="A100" s="104"/>
      <c r="B100" s="107"/>
      <c r="C100" s="110"/>
      <c r="D100" s="110"/>
      <c r="E100" s="110"/>
      <c r="F100" s="113"/>
      <c r="G100" s="116"/>
      <c r="H100" s="119"/>
      <c r="I100" s="122"/>
      <c r="J100" s="119"/>
      <c r="K100" s="122"/>
      <c r="L100" s="125"/>
      <c r="M100" s="12" t="s">
        <v>21</v>
      </c>
      <c r="N100" s="11"/>
      <c r="O100" s="11"/>
      <c r="P100" s="11"/>
      <c r="Q100" s="10"/>
      <c r="R100" s="10"/>
      <c r="S100" s="14" t="str">
        <f>IFERROR(VLOOKUP(P100,LISTAS!$J$3:$M$5,4,FALSE)," ")</f>
        <v xml:space="preserve"> </v>
      </c>
      <c r="T100" s="14" t="str">
        <f>IFERROR(VLOOKUP(CONCATENATE(P100,Q100,R100),LISTAS!$N$10:$O$27,2,FALSE)," ")</f>
        <v xml:space="preserve"> </v>
      </c>
      <c r="U100" s="51"/>
      <c r="V100" s="119"/>
      <c r="W100" s="122"/>
      <c r="X100" s="119"/>
      <c r="Y100" s="122"/>
      <c r="Z100" s="125"/>
      <c r="AA100" s="128"/>
      <c r="AB100" s="98"/>
      <c r="AC100" s="101"/>
    </row>
    <row r="101" spans="1:29" ht="12" thickBot="1" x14ac:dyDescent="0.3">
      <c r="A101" s="105"/>
      <c r="B101" s="108"/>
      <c r="C101" s="111"/>
      <c r="D101" s="111"/>
      <c r="E101" s="111"/>
      <c r="F101" s="114"/>
      <c r="G101" s="117"/>
      <c r="H101" s="120"/>
      <c r="I101" s="123"/>
      <c r="J101" s="120"/>
      <c r="K101" s="123"/>
      <c r="L101" s="126"/>
      <c r="M101" s="39" t="s">
        <v>22</v>
      </c>
      <c r="N101" s="38"/>
      <c r="O101" s="38"/>
      <c r="P101" s="38"/>
      <c r="Q101" s="37"/>
      <c r="R101" s="37"/>
      <c r="S101" s="40" t="str">
        <f>IFERROR(VLOOKUP(P101,LISTAS!$J$3:$M$5,4,FALSE)," ")</f>
        <v xml:space="preserve"> </v>
      </c>
      <c r="T101" s="40" t="str">
        <f>IFERROR(VLOOKUP(CONCATENATE(P101,Q101,R101),LISTAS!$N$10:$O$27,2,FALSE)," ")</f>
        <v xml:space="preserve"> </v>
      </c>
      <c r="U101" s="52"/>
      <c r="V101" s="120"/>
      <c r="W101" s="123"/>
      <c r="X101" s="120"/>
      <c r="Y101" s="123"/>
      <c r="Z101" s="126"/>
      <c r="AA101" s="129"/>
      <c r="AB101" s="99"/>
      <c r="AC101" s="102"/>
    </row>
    <row r="102" spans="1:29" x14ac:dyDescent="0.25">
      <c r="A102" s="103"/>
      <c r="B102" s="106"/>
      <c r="C102" s="109"/>
      <c r="D102" s="109"/>
      <c r="E102" s="109"/>
      <c r="F102" s="112"/>
      <c r="G102" s="115"/>
      <c r="H102" s="118"/>
      <c r="I102" s="121" t="str">
        <f>IFERROR(VLOOKUP(H102,LISTAS!$H$3:$I$7,2,FALSE)," ")</f>
        <v xml:space="preserve"> </v>
      </c>
      <c r="J102" s="118"/>
      <c r="K102" s="121" t="str">
        <f>IFERROR(VLOOKUP(J102,LISTAS!$F$3:$G$7,2,FALSE)," ")</f>
        <v xml:space="preserve"> </v>
      </c>
      <c r="L102" s="124" t="str">
        <f>IFERROR(VLOOKUP(CONCATENATE(K102,I102),LISTAS!$H$10:$I$34,2,FALSE)," ")</f>
        <v xml:space="preserve"> </v>
      </c>
      <c r="M102" s="35" t="s">
        <v>19</v>
      </c>
      <c r="N102" s="34"/>
      <c r="O102" s="34"/>
      <c r="P102" s="34"/>
      <c r="Q102" s="33"/>
      <c r="R102" s="33"/>
      <c r="S102" s="36" t="str">
        <f>IFERROR(VLOOKUP(P102,LISTAS!$J$3:$M$5,4,FALSE)," ")</f>
        <v xml:space="preserve"> </v>
      </c>
      <c r="T102" s="36" t="str">
        <f>IFERROR(VLOOKUP(CONCATENATE(P102,Q102,R102),LISTAS!$N$10:$O$27,2,FALSE)," ")</f>
        <v xml:space="preserve"> </v>
      </c>
      <c r="U102" s="50"/>
      <c r="V102" s="118"/>
      <c r="W102" s="121" t="str">
        <f>IF(V102=0," ",IF(V102&lt;=LISTAS!$H$3,LISTAS!$I$3,IF(V102&lt;=LISTAS!$H$4,LISTAS!$I$4,IF(V102&lt;=LISTAS!$H$5,LISTAS!I93,IF(V102&lt;=LISTAS!$H$6,LISTAS!$I$6,IF(V102&lt;=LISTAS!$H$7,LISTAS!$I$7," "))))))</f>
        <v xml:space="preserve"> </v>
      </c>
      <c r="X102" s="118"/>
      <c r="Y102" s="121" t="str">
        <f>IF(X102=0," ",IF(X102&lt;=LISTAS!$F$3,LISTAS!$G$3,IF(X102&lt;=LISTAS!$F$4,LISTAS!$G$4,IF(X102&lt;=LISTAS!$F$5,LISTAS!$G$5,IF(X102&lt;=LISTAS!$F$6,LISTAS!$G$6,IF(X102&lt;=LISTAS!$F$7,LISTAS!G95," "))))))</f>
        <v xml:space="preserve"> </v>
      </c>
      <c r="Z102" s="124" t="str">
        <f>IFERROR(VLOOKUP(CONCATENATE(Y102,W102),LISTAS!$H$10:$I$34,2,FALSE)," ")</f>
        <v xml:space="preserve"> </v>
      </c>
      <c r="AA102" s="127"/>
      <c r="AB102" s="97"/>
      <c r="AC102" s="100"/>
    </row>
    <row r="103" spans="1:29" x14ac:dyDescent="0.25">
      <c r="A103" s="104"/>
      <c r="B103" s="107"/>
      <c r="C103" s="110"/>
      <c r="D103" s="110"/>
      <c r="E103" s="110"/>
      <c r="F103" s="113"/>
      <c r="G103" s="116"/>
      <c r="H103" s="119"/>
      <c r="I103" s="122"/>
      <c r="J103" s="119"/>
      <c r="K103" s="122"/>
      <c r="L103" s="125"/>
      <c r="M103" s="12" t="s">
        <v>20</v>
      </c>
      <c r="N103" s="11"/>
      <c r="O103" s="11"/>
      <c r="P103" s="11"/>
      <c r="Q103" s="10"/>
      <c r="R103" s="10"/>
      <c r="S103" s="14" t="str">
        <f>IFERROR(VLOOKUP(P103,LISTAS!$J$3:$M$5,4,FALSE)," ")</f>
        <v xml:space="preserve"> </v>
      </c>
      <c r="T103" s="14" t="str">
        <f>IFERROR(VLOOKUP(CONCATENATE(P103,Q103,R103),LISTAS!$N$10:$O$27,2,FALSE)," ")</f>
        <v xml:space="preserve"> </v>
      </c>
      <c r="U103" s="51"/>
      <c r="V103" s="119"/>
      <c r="W103" s="122"/>
      <c r="X103" s="119"/>
      <c r="Y103" s="122"/>
      <c r="Z103" s="125"/>
      <c r="AA103" s="128"/>
      <c r="AB103" s="98"/>
      <c r="AC103" s="101"/>
    </row>
    <row r="104" spans="1:29" x14ac:dyDescent="0.25">
      <c r="A104" s="104"/>
      <c r="B104" s="107"/>
      <c r="C104" s="110"/>
      <c r="D104" s="110"/>
      <c r="E104" s="110"/>
      <c r="F104" s="113"/>
      <c r="G104" s="116"/>
      <c r="H104" s="119"/>
      <c r="I104" s="122"/>
      <c r="J104" s="119"/>
      <c r="K104" s="122"/>
      <c r="L104" s="125"/>
      <c r="M104" s="12" t="s">
        <v>21</v>
      </c>
      <c r="N104" s="11"/>
      <c r="O104" s="11"/>
      <c r="P104" s="11"/>
      <c r="Q104" s="10"/>
      <c r="R104" s="10"/>
      <c r="S104" s="14" t="str">
        <f>IFERROR(VLOOKUP(P104,LISTAS!$J$3:$M$5,4,FALSE)," ")</f>
        <v xml:space="preserve"> </v>
      </c>
      <c r="T104" s="14" t="str">
        <f>IFERROR(VLOOKUP(CONCATENATE(P104,Q104,R104),LISTAS!$N$10:$O$27,2,FALSE)," ")</f>
        <v xml:space="preserve"> </v>
      </c>
      <c r="U104" s="51"/>
      <c r="V104" s="119"/>
      <c r="W104" s="122"/>
      <c r="X104" s="119"/>
      <c r="Y104" s="122"/>
      <c r="Z104" s="125"/>
      <c r="AA104" s="128"/>
      <c r="AB104" s="98"/>
      <c r="AC104" s="101"/>
    </row>
    <row r="105" spans="1:29" ht="12" thickBot="1" x14ac:dyDescent="0.3">
      <c r="A105" s="105"/>
      <c r="B105" s="108"/>
      <c r="C105" s="111"/>
      <c r="D105" s="111"/>
      <c r="E105" s="111"/>
      <c r="F105" s="114"/>
      <c r="G105" s="117"/>
      <c r="H105" s="120"/>
      <c r="I105" s="123"/>
      <c r="J105" s="120"/>
      <c r="K105" s="123"/>
      <c r="L105" s="126"/>
      <c r="M105" s="39" t="s">
        <v>22</v>
      </c>
      <c r="N105" s="38"/>
      <c r="O105" s="38"/>
      <c r="P105" s="38"/>
      <c r="Q105" s="37"/>
      <c r="R105" s="37"/>
      <c r="S105" s="40" t="str">
        <f>IFERROR(VLOOKUP(P105,LISTAS!$J$3:$M$5,4,FALSE)," ")</f>
        <v xml:space="preserve"> </v>
      </c>
      <c r="T105" s="40" t="str">
        <f>IFERROR(VLOOKUP(CONCATENATE(P105,Q105,R105),LISTAS!$N$10:$O$27,2,FALSE)," ")</f>
        <v xml:space="preserve"> </v>
      </c>
      <c r="U105" s="52"/>
      <c r="V105" s="120"/>
      <c r="W105" s="123"/>
      <c r="X105" s="120"/>
      <c r="Y105" s="123"/>
      <c r="Z105" s="126"/>
      <c r="AA105" s="129"/>
      <c r="AB105" s="99"/>
      <c r="AC105" s="102"/>
    </row>
    <row r="106" spans="1:29" x14ac:dyDescent="0.25">
      <c r="A106" s="103"/>
      <c r="B106" s="106"/>
      <c r="C106" s="109"/>
      <c r="D106" s="109"/>
      <c r="E106" s="109"/>
      <c r="F106" s="112"/>
      <c r="G106" s="115"/>
      <c r="H106" s="118"/>
      <c r="I106" s="121" t="str">
        <f>IFERROR(VLOOKUP(H106,LISTAS!$H$3:$I$7,2,FALSE)," ")</f>
        <v xml:space="preserve"> </v>
      </c>
      <c r="J106" s="118"/>
      <c r="K106" s="121" t="str">
        <f>IFERROR(VLOOKUP(J106,LISTAS!$F$3:$G$7,2,FALSE)," ")</f>
        <v xml:space="preserve"> </v>
      </c>
      <c r="L106" s="124" t="str">
        <f>IFERROR(VLOOKUP(CONCATENATE(K106,I106),LISTAS!$H$10:$I$34,2,FALSE)," ")</f>
        <v xml:space="preserve"> </v>
      </c>
      <c r="M106" s="35" t="s">
        <v>19</v>
      </c>
      <c r="N106" s="34"/>
      <c r="O106" s="34"/>
      <c r="P106" s="34"/>
      <c r="Q106" s="33"/>
      <c r="R106" s="33"/>
      <c r="S106" s="36" t="str">
        <f>IFERROR(VLOOKUP(P106,LISTAS!$J$3:$M$5,4,FALSE)," ")</f>
        <v xml:space="preserve"> </v>
      </c>
      <c r="T106" s="36" t="str">
        <f>IFERROR(VLOOKUP(CONCATENATE(P106,Q106,R106),LISTAS!$N$10:$O$27,2,FALSE)," ")</f>
        <v xml:space="preserve"> </v>
      </c>
      <c r="U106" s="50"/>
      <c r="V106" s="118"/>
      <c r="W106" s="121" t="str">
        <f>IF(V106=0," ",IF(V106&lt;=LISTAS!$H$3,LISTAS!$I$3,IF(V106&lt;=LISTAS!$H$4,LISTAS!$I$4,IF(V106&lt;=LISTAS!$H$5,LISTAS!I97,IF(V106&lt;=LISTAS!$H$6,LISTAS!$I$6,IF(V106&lt;=LISTAS!$H$7,LISTAS!$I$7," "))))))</f>
        <v xml:space="preserve"> </v>
      </c>
      <c r="X106" s="118"/>
      <c r="Y106" s="121" t="str">
        <f>IF(X106=0," ",IF(X106&lt;=LISTAS!$F$3,LISTAS!$G$3,IF(X106&lt;=LISTAS!$F$4,LISTAS!$G$4,IF(X106&lt;=LISTAS!$F$5,LISTAS!$G$5,IF(X106&lt;=LISTAS!$F$6,LISTAS!$G$6,IF(X106&lt;=LISTAS!$F$7,LISTAS!G99," "))))))</f>
        <v xml:space="preserve"> </v>
      </c>
      <c r="Z106" s="124" t="str">
        <f>IFERROR(VLOOKUP(CONCATENATE(Y106,W106),LISTAS!$H$10:$I$34,2,FALSE)," ")</f>
        <v xml:space="preserve"> </v>
      </c>
      <c r="AA106" s="127"/>
      <c r="AB106" s="97"/>
      <c r="AC106" s="100"/>
    </row>
    <row r="107" spans="1:29" x14ac:dyDescent="0.25">
      <c r="A107" s="104"/>
      <c r="B107" s="107"/>
      <c r="C107" s="110"/>
      <c r="D107" s="110"/>
      <c r="E107" s="110"/>
      <c r="F107" s="113"/>
      <c r="G107" s="116"/>
      <c r="H107" s="119"/>
      <c r="I107" s="122"/>
      <c r="J107" s="119"/>
      <c r="K107" s="122"/>
      <c r="L107" s="125"/>
      <c r="M107" s="12" t="s">
        <v>20</v>
      </c>
      <c r="N107" s="11"/>
      <c r="O107" s="11"/>
      <c r="P107" s="11"/>
      <c r="Q107" s="10"/>
      <c r="R107" s="10"/>
      <c r="S107" s="14" t="str">
        <f>IFERROR(VLOOKUP(P107,LISTAS!$J$3:$M$5,4,FALSE)," ")</f>
        <v xml:space="preserve"> </v>
      </c>
      <c r="T107" s="14" t="str">
        <f>IFERROR(VLOOKUP(CONCATENATE(P107,Q107,R107),LISTAS!$N$10:$O$27,2,FALSE)," ")</f>
        <v xml:space="preserve"> </v>
      </c>
      <c r="U107" s="51"/>
      <c r="V107" s="119"/>
      <c r="W107" s="122"/>
      <c r="X107" s="119"/>
      <c r="Y107" s="122"/>
      <c r="Z107" s="125"/>
      <c r="AA107" s="128"/>
      <c r="AB107" s="98"/>
      <c r="AC107" s="101"/>
    </row>
    <row r="108" spans="1:29" x14ac:dyDescent="0.25">
      <c r="A108" s="104"/>
      <c r="B108" s="107"/>
      <c r="C108" s="110"/>
      <c r="D108" s="110"/>
      <c r="E108" s="110"/>
      <c r="F108" s="113"/>
      <c r="G108" s="116"/>
      <c r="H108" s="119"/>
      <c r="I108" s="122"/>
      <c r="J108" s="119"/>
      <c r="K108" s="122"/>
      <c r="L108" s="125"/>
      <c r="M108" s="12" t="s">
        <v>21</v>
      </c>
      <c r="N108" s="11"/>
      <c r="O108" s="11"/>
      <c r="P108" s="11"/>
      <c r="Q108" s="10"/>
      <c r="R108" s="10"/>
      <c r="S108" s="14" t="str">
        <f>IFERROR(VLOOKUP(P108,LISTAS!$J$3:$M$5,4,FALSE)," ")</f>
        <v xml:space="preserve"> </v>
      </c>
      <c r="T108" s="14" t="str">
        <f>IFERROR(VLOOKUP(CONCATENATE(P108,Q108,R108),LISTAS!$N$10:$O$27,2,FALSE)," ")</f>
        <v xml:space="preserve"> </v>
      </c>
      <c r="U108" s="51"/>
      <c r="V108" s="119"/>
      <c r="W108" s="122"/>
      <c r="X108" s="119"/>
      <c r="Y108" s="122"/>
      <c r="Z108" s="125"/>
      <c r="AA108" s="128"/>
      <c r="AB108" s="98"/>
      <c r="AC108" s="101"/>
    </row>
    <row r="109" spans="1:29" ht="12" thickBot="1" x14ac:dyDescent="0.3">
      <c r="A109" s="105"/>
      <c r="B109" s="108"/>
      <c r="C109" s="111"/>
      <c r="D109" s="111"/>
      <c r="E109" s="111"/>
      <c r="F109" s="114"/>
      <c r="G109" s="117"/>
      <c r="H109" s="120"/>
      <c r="I109" s="123"/>
      <c r="J109" s="120"/>
      <c r="K109" s="123"/>
      <c r="L109" s="126"/>
      <c r="M109" s="39" t="s">
        <v>22</v>
      </c>
      <c r="N109" s="38"/>
      <c r="O109" s="38"/>
      <c r="P109" s="38"/>
      <c r="Q109" s="37"/>
      <c r="R109" s="37"/>
      <c r="S109" s="40" t="str">
        <f>IFERROR(VLOOKUP(P109,LISTAS!$J$3:$M$5,4,FALSE)," ")</f>
        <v xml:space="preserve"> </v>
      </c>
      <c r="T109" s="40" t="str">
        <f>IFERROR(VLOOKUP(CONCATENATE(P109,Q109,R109),LISTAS!$N$10:$O$27,2,FALSE)," ")</f>
        <v xml:space="preserve"> </v>
      </c>
      <c r="U109" s="52"/>
      <c r="V109" s="120"/>
      <c r="W109" s="123"/>
      <c r="X109" s="120"/>
      <c r="Y109" s="123"/>
      <c r="Z109" s="126"/>
      <c r="AA109" s="129"/>
      <c r="AB109" s="99"/>
      <c r="AC109" s="102"/>
    </row>
    <row r="110" spans="1:29" x14ac:dyDescent="0.25">
      <c r="A110" s="103"/>
      <c r="B110" s="106"/>
      <c r="C110" s="109"/>
      <c r="D110" s="109"/>
      <c r="E110" s="109"/>
      <c r="F110" s="112"/>
      <c r="G110" s="115"/>
      <c r="H110" s="118"/>
      <c r="I110" s="121" t="str">
        <f>IFERROR(VLOOKUP(H110,LISTAS!$H$3:$I$7,2,FALSE)," ")</f>
        <v xml:space="preserve"> </v>
      </c>
      <c r="J110" s="118"/>
      <c r="K110" s="121" t="str">
        <f>IFERROR(VLOOKUP(J110,LISTAS!$F$3:$G$7,2,FALSE)," ")</f>
        <v xml:space="preserve"> </v>
      </c>
      <c r="L110" s="124" t="str">
        <f>IFERROR(VLOOKUP(CONCATENATE(K110,I110),LISTAS!$H$10:$I$34,2,FALSE)," ")</f>
        <v xml:space="preserve"> </v>
      </c>
      <c r="M110" s="35" t="s">
        <v>19</v>
      </c>
      <c r="N110" s="34"/>
      <c r="O110" s="34"/>
      <c r="P110" s="34"/>
      <c r="Q110" s="33"/>
      <c r="R110" s="33"/>
      <c r="S110" s="36" t="str">
        <f>IFERROR(VLOOKUP(P110,LISTAS!$J$3:$M$5,4,FALSE)," ")</f>
        <v xml:space="preserve"> </v>
      </c>
      <c r="T110" s="36" t="str">
        <f>IFERROR(VLOOKUP(CONCATENATE(P110,Q110,R110),LISTAS!$N$10:$O$27,2,FALSE)," ")</f>
        <v xml:space="preserve"> </v>
      </c>
      <c r="U110" s="50"/>
      <c r="V110" s="118"/>
      <c r="W110" s="121" t="str">
        <f>IF(V110=0," ",IF(V110&lt;=LISTAS!$H$3,LISTAS!$I$3,IF(V110&lt;=LISTAS!$H$4,LISTAS!$I$4,IF(V110&lt;=LISTAS!$H$5,LISTAS!I101,IF(V110&lt;=LISTAS!$H$6,LISTAS!$I$6,IF(V110&lt;=LISTAS!$H$7,LISTAS!$I$7," "))))))</f>
        <v xml:space="preserve"> </v>
      </c>
      <c r="X110" s="118"/>
      <c r="Y110" s="121" t="str">
        <f>IF(X110=0," ",IF(X110&lt;=LISTAS!$F$3,LISTAS!$G$3,IF(X110&lt;=LISTAS!$F$4,LISTAS!$G$4,IF(X110&lt;=LISTAS!$F$5,LISTAS!$G$5,IF(X110&lt;=LISTAS!$F$6,LISTAS!$G$6,IF(X110&lt;=LISTAS!$F$7,LISTAS!G103," "))))))</f>
        <v xml:space="preserve"> </v>
      </c>
      <c r="Z110" s="124" t="str">
        <f>IFERROR(VLOOKUP(CONCATENATE(Y110,W110),LISTAS!$H$10:$I$34,2,FALSE)," ")</f>
        <v xml:space="preserve"> </v>
      </c>
      <c r="AA110" s="127"/>
      <c r="AB110" s="97"/>
      <c r="AC110" s="100"/>
    </row>
    <row r="111" spans="1:29" x14ac:dyDescent="0.25">
      <c r="A111" s="104"/>
      <c r="B111" s="107"/>
      <c r="C111" s="110"/>
      <c r="D111" s="110"/>
      <c r="E111" s="110"/>
      <c r="F111" s="113"/>
      <c r="G111" s="116"/>
      <c r="H111" s="119"/>
      <c r="I111" s="122"/>
      <c r="J111" s="119"/>
      <c r="K111" s="122"/>
      <c r="L111" s="125"/>
      <c r="M111" s="12" t="s">
        <v>20</v>
      </c>
      <c r="N111" s="11"/>
      <c r="O111" s="11"/>
      <c r="P111" s="11"/>
      <c r="Q111" s="10"/>
      <c r="R111" s="10"/>
      <c r="S111" s="14" t="str">
        <f>IFERROR(VLOOKUP(P111,LISTAS!$J$3:$M$5,4,FALSE)," ")</f>
        <v xml:space="preserve"> </v>
      </c>
      <c r="T111" s="14" t="str">
        <f>IFERROR(VLOOKUP(CONCATENATE(P111,Q111,R111),LISTAS!$N$10:$O$27,2,FALSE)," ")</f>
        <v xml:space="preserve"> </v>
      </c>
      <c r="U111" s="51"/>
      <c r="V111" s="119"/>
      <c r="W111" s="122"/>
      <c r="X111" s="119"/>
      <c r="Y111" s="122"/>
      <c r="Z111" s="125"/>
      <c r="AA111" s="128"/>
      <c r="AB111" s="98"/>
      <c r="AC111" s="101"/>
    </row>
    <row r="112" spans="1:29" x14ac:dyDescent="0.25">
      <c r="A112" s="104"/>
      <c r="B112" s="107"/>
      <c r="C112" s="110"/>
      <c r="D112" s="110"/>
      <c r="E112" s="110"/>
      <c r="F112" s="113"/>
      <c r="G112" s="116"/>
      <c r="H112" s="119"/>
      <c r="I112" s="122"/>
      <c r="J112" s="119"/>
      <c r="K112" s="122"/>
      <c r="L112" s="125"/>
      <c r="M112" s="12" t="s">
        <v>21</v>
      </c>
      <c r="N112" s="11"/>
      <c r="O112" s="11"/>
      <c r="P112" s="11"/>
      <c r="Q112" s="10"/>
      <c r="R112" s="10"/>
      <c r="S112" s="14" t="str">
        <f>IFERROR(VLOOKUP(P112,LISTAS!$J$3:$M$5,4,FALSE)," ")</f>
        <v xml:space="preserve"> </v>
      </c>
      <c r="T112" s="14" t="str">
        <f>IFERROR(VLOOKUP(CONCATENATE(P112,Q112,R112),LISTAS!$N$10:$O$27,2,FALSE)," ")</f>
        <v xml:space="preserve"> </v>
      </c>
      <c r="U112" s="51"/>
      <c r="V112" s="119"/>
      <c r="W112" s="122"/>
      <c r="X112" s="119"/>
      <c r="Y112" s="122"/>
      <c r="Z112" s="125"/>
      <c r="AA112" s="128"/>
      <c r="AB112" s="98"/>
      <c r="AC112" s="101"/>
    </row>
    <row r="113" spans="1:29" ht="12" thickBot="1" x14ac:dyDescent="0.3">
      <c r="A113" s="105"/>
      <c r="B113" s="108"/>
      <c r="C113" s="111"/>
      <c r="D113" s="111"/>
      <c r="E113" s="111"/>
      <c r="F113" s="114"/>
      <c r="G113" s="117"/>
      <c r="H113" s="120"/>
      <c r="I113" s="123"/>
      <c r="J113" s="120"/>
      <c r="K113" s="123"/>
      <c r="L113" s="126"/>
      <c r="M113" s="39" t="s">
        <v>22</v>
      </c>
      <c r="N113" s="38"/>
      <c r="O113" s="38"/>
      <c r="P113" s="38"/>
      <c r="Q113" s="37"/>
      <c r="R113" s="37"/>
      <c r="S113" s="40" t="str">
        <f>IFERROR(VLOOKUP(P113,LISTAS!$J$3:$M$5,4,FALSE)," ")</f>
        <v xml:space="preserve"> </v>
      </c>
      <c r="T113" s="40" t="str">
        <f>IFERROR(VLOOKUP(CONCATENATE(P113,Q113,R113),LISTAS!$N$10:$O$27,2,FALSE)," ")</f>
        <v xml:space="preserve"> </v>
      </c>
      <c r="U113" s="52"/>
      <c r="V113" s="120"/>
      <c r="W113" s="123"/>
      <c r="X113" s="120"/>
      <c r="Y113" s="123"/>
      <c r="Z113" s="126"/>
      <c r="AA113" s="129"/>
      <c r="AB113" s="99"/>
      <c r="AC113" s="102"/>
    </row>
    <row r="114" spans="1:29" x14ac:dyDescent="0.25">
      <c r="A114" s="103"/>
      <c r="B114" s="106"/>
      <c r="C114" s="109"/>
      <c r="D114" s="109"/>
      <c r="E114" s="109"/>
      <c r="F114" s="112"/>
      <c r="G114" s="115"/>
      <c r="H114" s="118"/>
      <c r="I114" s="121" t="str">
        <f>IFERROR(VLOOKUP(H114,LISTAS!$H$3:$I$7,2,FALSE)," ")</f>
        <v xml:space="preserve"> </v>
      </c>
      <c r="J114" s="118"/>
      <c r="K114" s="121" t="str">
        <f>IFERROR(VLOOKUP(J114,LISTAS!$F$3:$G$7,2,FALSE)," ")</f>
        <v xml:space="preserve"> </v>
      </c>
      <c r="L114" s="124" t="str">
        <f>IFERROR(VLOOKUP(CONCATENATE(K114,I114),LISTAS!$H$10:$I$34,2,FALSE)," ")</f>
        <v xml:space="preserve"> </v>
      </c>
      <c r="M114" s="35" t="s">
        <v>19</v>
      </c>
      <c r="N114" s="34"/>
      <c r="O114" s="34"/>
      <c r="P114" s="34"/>
      <c r="Q114" s="33"/>
      <c r="R114" s="33"/>
      <c r="S114" s="36" t="str">
        <f>IFERROR(VLOOKUP(P114,LISTAS!$J$3:$M$5,4,FALSE)," ")</f>
        <v xml:space="preserve"> </v>
      </c>
      <c r="T114" s="36" t="str">
        <f>IFERROR(VLOOKUP(CONCATENATE(P114,Q114,R114),LISTAS!$N$10:$O$27,2,FALSE)," ")</f>
        <v xml:space="preserve"> </v>
      </c>
      <c r="U114" s="50"/>
      <c r="V114" s="118"/>
      <c r="W114" s="121" t="str">
        <f>IF(V114=0," ",IF(V114&lt;=LISTAS!$H$3,LISTAS!$I$3,IF(V114&lt;=LISTAS!$H$4,LISTAS!$I$4,IF(V114&lt;=LISTAS!$H$5,LISTAS!I105,IF(V114&lt;=LISTAS!$H$6,LISTAS!$I$6,IF(V114&lt;=LISTAS!$H$7,LISTAS!$I$7," "))))))</f>
        <v xml:space="preserve"> </v>
      </c>
      <c r="X114" s="118"/>
      <c r="Y114" s="121" t="str">
        <f>IF(X114=0," ",IF(X114&lt;=LISTAS!$F$3,LISTAS!$G$3,IF(X114&lt;=LISTAS!$F$4,LISTAS!$G$4,IF(X114&lt;=LISTAS!$F$5,LISTAS!$G$5,IF(X114&lt;=LISTAS!$F$6,LISTAS!$G$6,IF(X114&lt;=LISTAS!$F$7,LISTAS!G107," "))))))</f>
        <v xml:space="preserve"> </v>
      </c>
      <c r="Z114" s="124" t="str">
        <f>IFERROR(VLOOKUP(CONCATENATE(Y114,W114),LISTAS!$H$10:$I$34,2,FALSE)," ")</f>
        <v xml:space="preserve"> </v>
      </c>
      <c r="AA114" s="127"/>
      <c r="AB114" s="97"/>
      <c r="AC114" s="100"/>
    </row>
    <row r="115" spans="1:29" x14ac:dyDescent="0.25">
      <c r="A115" s="104"/>
      <c r="B115" s="107"/>
      <c r="C115" s="110"/>
      <c r="D115" s="110"/>
      <c r="E115" s="110"/>
      <c r="F115" s="113"/>
      <c r="G115" s="116"/>
      <c r="H115" s="119"/>
      <c r="I115" s="122"/>
      <c r="J115" s="119"/>
      <c r="K115" s="122"/>
      <c r="L115" s="125"/>
      <c r="M115" s="12" t="s">
        <v>20</v>
      </c>
      <c r="N115" s="11"/>
      <c r="O115" s="11"/>
      <c r="P115" s="11"/>
      <c r="Q115" s="10"/>
      <c r="R115" s="10"/>
      <c r="S115" s="14" t="str">
        <f>IFERROR(VLOOKUP(P115,LISTAS!$J$3:$M$5,4,FALSE)," ")</f>
        <v xml:space="preserve"> </v>
      </c>
      <c r="T115" s="14" t="str">
        <f>IFERROR(VLOOKUP(CONCATENATE(P115,Q115,R115),LISTAS!$N$10:$O$27,2,FALSE)," ")</f>
        <v xml:space="preserve"> </v>
      </c>
      <c r="U115" s="51"/>
      <c r="V115" s="119"/>
      <c r="W115" s="122"/>
      <c r="X115" s="119"/>
      <c r="Y115" s="122"/>
      <c r="Z115" s="125"/>
      <c r="AA115" s="128"/>
      <c r="AB115" s="98"/>
      <c r="AC115" s="101"/>
    </row>
    <row r="116" spans="1:29" x14ac:dyDescent="0.25">
      <c r="A116" s="104"/>
      <c r="B116" s="107"/>
      <c r="C116" s="110"/>
      <c r="D116" s="110"/>
      <c r="E116" s="110"/>
      <c r="F116" s="113"/>
      <c r="G116" s="116"/>
      <c r="H116" s="119"/>
      <c r="I116" s="122"/>
      <c r="J116" s="119"/>
      <c r="K116" s="122"/>
      <c r="L116" s="125"/>
      <c r="M116" s="12" t="s">
        <v>21</v>
      </c>
      <c r="N116" s="11"/>
      <c r="O116" s="11"/>
      <c r="P116" s="11"/>
      <c r="Q116" s="10"/>
      <c r="R116" s="10"/>
      <c r="S116" s="14" t="str">
        <f>IFERROR(VLOOKUP(P116,LISTAS!$J$3:$M$5,4,FALSE)," ")</f>
        <v xml:space="preserve"> </v>
      </c>
      <c r="T116" s="14" t="str">
        <f>IFERROR(VLOOKUP(CONCATENATE(P116,Q116,R116),LISTAS!$N$10:$O$27,2,FALSE)," ")</f>
        <v xml:space="preserve"> </v>
      </c>
      <c r="U116" s="51"/>
      <c r="V116" s="119"/>
      <c r="W116" s="122"/>
      <c r="X116" s="119"/>
      <c r="Y116" s="122"/>
      <c r="Z116" s="125"/>
      <c r="AA116" s="128"/>
      <c r="AB116" s="98"/>
      <c r="AC116" s="101"/>
    </row>
    <row r="117" spans="1:29" ht="12" thickBot="1" x14ac:dyDescent="0.3">
      <c r="A117" s="105"/>
      <c r="B117" s="108"/>
      <c r="C117" s="111"/>
      <c r="D117" s="111"/>
      <c r="E117" s="111"/>
      <c r="F117" s="114"/>
      <c r="G117" s="117"/>
      <c r="H117" s="120"/>
      <c r="I117" s="123"/>
      <c r="J117" s="120"/>
      <c r="K117" s="123"/>
      <c r="L117" s="126"/>
      <c r="M117" s="39" t="s">
        <v>22</v>
      </c>
      <c r="N117" s="38"/>
      <c r="O117" s="38"/>
      <c r="P117" s="38"/>
      <c r="Q117" s="37"/>
      <c r="R117" s="37"/>
      <c r="S117" s="40" t="str">
        <f>IFERROR(VLOOKUP(P117,LISTAS!$J$3:$M$5,4,FALSE)," ")</f>
        <v xml:space="preserve"> </v>
      </c>
      <c r="T117" s="40" t="str">
        <f>IFERROR(VLOOKUP(CONCATENATE(P117,Q117,R117),LISTAS!$N$10:$O$27,2,FALSE)," ")</f>
        <v xml:space="preserve"> </v>
      </c>
      <c r="U117" s="52"/>
      <c r="V117" s="120"/>
      <c r="W117" s="123"/>
      <c r="X117" s="120"/>
      <c r="Y117" s="123"/>
      <c r="Z117" s="126"/>
      <c r="AA117" s="129"/>
      <c r="AB117" s="99"/>
      <c r="AC117" s="102"/>
    </row>
    <row r="118" spans="1:29" x14ac:dyDescent="0.25">
      <c r="A118" s="103"/>
      <c r="B118" s="106"/>
      <c r="C118" s="109"/>
      <c r="D118" s="109"/>
      <c r="E118" s="109"/>
      <c r="F118" s="112"/>
      <c r="G118" s="115"/>
      <c r="H118" s="118"/>
      <c r="I118" s="121" t="str">
        <f>IFERROR(VLOOKUP(H118,LISTAS!$H$3:$I$7,2,FALSE)," ")</f>
        <v xml:space="preserve"> </v>
      </c>
      <c r="J118" s="118"/>
      <c r="K118" s="121" t="str">
        <f>IFERROR(VLOOKUP(J118,LISTAS!$F$3:$G$7,2,FALSE)," ")</f>
        <v xml:space="preserve"> </v>
      </c>
      <c r="L118" s="124" t="str">
        <f>IFERROR(VLOOKUP(CONCATENATE(K118,I118),LISTAS!$H$10:$I$34,2,FALSE)," ")</f>
        <v xml:space="preserve"> </v>
      </c>
      <c r="M118" s="35" t="s">
        <v>19</v>
      </c>
      <c r="N118" s="34"/>
      <c r="O118" s="34"/>
      <c r="P118" s="34"/>
      <c r="Q118" s="33"/>
      <c r="R118" s="33"/>
      <c r="S118" s="36" t="str">
        <f>IFERROR(VLOOKUP(P118,LISTAS!$J$3:$M$5,4,FALSE)," ")</f>
        <v xml:space="preserve"> </v>
      </c>
      <c r="T118" s="36" t="str">
        <f>IFERROR(VLOOKUP(CONCATENATE(P118,Q118,R118),LISTAS!$N$10:$O$27,2,FALSE)," ")</f>
        <v xml:space="preserve"> </v>
      </c>
      <c r="U118" s="50"/>
      <c r="V118" s="118"/>
      <c r="W118" s="121" t="str">
        <f>IF(V118=0," ",IF(V118&lt;=LISTAS!$H$3,LISTAS!$I$3,IF(V118&lt;=LISTAS!$H$4,LISTAS!$I$4,IF(V118&lt;=LISTAS!$H$5,LISTAS!I109,IF(V118&lt;=LISTAS!$H$6,LISTAS!$I$6,IF(V118&lt;=LISTAS!$H$7,LISTAS!$I$7," "))))))</f>
        <v xml:space="preserve"> </v>
      </c>
      <c r="X118" s="118"/>
      <c r="Y118" s="121" t="str">
        <f>IF(X118=0," ",IF(X118&lt;=LISTAS!$F$3,LISTAS!$G$3,IF(X118&lt;=LISTAS!$F$4,LISTAS!$G$4,IF(X118&lt;=LISTAS!$F$5,LISTAS!$G$5,IF(X118&lt;=LISTAS!$F$6,LISTAS!$G$6,IF(X118&lt;=LISTAS!$F$7,LISTAS!G111," "))))))</f>
        <v xml:space="preserve"> </v>
      </c>
      <c r="Z118" s="124" t="str">
        <f>IFERROR(VLOOKUP(CONCATENATE(Y118,W118),LISTAS!$H$10:$I$34,2,FALSE)," ")</f>
        <v xml:space="preserve"> </v>
      </c>
      <c r="AA118" s="127"/>
      <c r="AB118" s="97"/>
      <c r="AC118" s="100"/>
    </row>
    <row r="119" spans="1:29" x14ac:dyDescent="0.25">
      <c r="A119" s="104"/>
      <c r="B119" s="107"/>
      <c r="C119" s="110"/>
      <c r="D119" s="110"/>
      <c r="E119" s="110"/>
      <c r="F119" s="113"/>
      <c r="G119" s="116"/>
      <c r="H119" s="119"/>
      <c r="I119" s="122"/>
      <c r="J119" s="119"/>
      <c r="K119" s="122"/>
      <c r="L119" s="125"/>
      <c r="M119" s="12" t="s">
        <v>20</v>
      </c>
      <c r="N119" s="11"/>
      <c r="O119" s="11"/>
      <c r="P119" s="11"/>
      <c r="Q119" s="10"/>
      <c r="R119" s="10"/>
      <c r="S119" s="14" t="str">
        <f>IFERROR(VLOOKUP(P119,LISTAS!$J$3:$M$5,4,FALSE)," ")</f>
        <v xml:space="preserve"> </v>
      </c>
      <c r="T119" s="14" t="str">
        <f>IFERROR(VLOOKUP(CONCATENATE(P119,Q119,R119),LISTAS!$N$10:$O$27,2,FALSE)," ")</f>
        <v xml:space="preserve"> </v>
      </c>
      <c r="U119" s="51"/>
      <c r="V119" s="119"/>
      <c r="W119" s="122"/>
      <c r="X119" s="119"/>
      <c r="Y119" s="122"/>
      <c r="Z119" s="125"/>
      <c r="AA119" s="128"/>
      <c r="AB119" s="98"/>
      <c r="AC119" s="101"/>
    </row>
    <row r="120" spans="1:29" x14ac:dyDescent="0.25">
      <c r="A120" s="104"/>
      <c r="B120" s="107"/>
      <c r="C120" s="110"/>
      <c r="D120" s="110"/>
      <c r="E120" s="110"/>
      <c r="F120" s="113"/>
      <c r="G120" s="116"/>
      <c r="H120" s="119"/>
      <c r="I120" s="122"/>
      <c r="J120" s="119"/>
      <c r="K120" s="122"/>
      <c r="L120" s="125"/>
      <c r="M120" s="12" t="s">
        <v>21</v>
      </c>
      <c r="N120" s="11"/>
      <c r="O120" s="11"/>
      <c r="P120" s="11"/>
      <c r="Q120" s="10"/>
      <c r="R120" s="10"/>
      <c r="S120" s="14" t="str">
        <f>IFERROR(VLOOKUP(P120,LISTAS!$J$3:$M$5,4,FALSE)," ")</f>
        <v xml:space="preserve"> </v>
      </c>
      <c r="T120" s="14" t="str">
        <f>IFERROR(VLOOKUP(CONCATENATE(P120,Q120,R120),LISTAS!$N$10:$O$27,2,FALSE)," ")</f>
        <v xml:space="preserve"> </v>
      </c>
      <c r="U120" s="51"/>
      <c r="V120" s="119"/>
      <c r="W120" s="122"/>
      <c r="X120" s="119"/>
      <c r="Y120" s="122"/>
      <c r="Z120" s="125"/>
      <c r="AA120" s="128"/>
      <c r="AB120" s="98"/>
      <c r="AC120" s="101"/>
    </row>
    <row r="121" spans="1:29" ht="12" thickBot="1" x14ac:dyDescent="0.3">
      <c r="A121" s="105"/>
      <c r="B121" s="108"/>
      <c r="C121" s="111"/>
      <c r="D121" s="111"/>
      <c r="E121" s="111"/>
      <c r="F121" s="114"/>
      <c r="G121" s="117"/>
      <c r="H121" s="120"/>
      <c r="I121" s="123"/>
      <c r="J121" s="120"/>
      <c r="K121" s="123"/>
      <c r="L121" s="126"/>
      <c r="M121" s="39" t="s">
        <v>22</v>
      </c>
      <c r="N121" s="38"/>
      <c r="O121" s="38"/>
      <c r="P121" s="38"/>
      <c r="Q121" s="37"/>
      <c r="R121" s="37"/>
      <c r="S121" s="40" t="str">
        <f>IFERROR(VLOOKUP(P121,LISTAS!$J$3:$M$5,4,FALSE)," ")</f>
        <v xml:space="preserve"> </v>
      </c>
      <c r="T121" s="40" t="str">
        <f>IFERROR(VLOOKUP(CONCATENATE(P121,Q121,R121),LISTAS!$N$10:$O$27,2,FALSE)," ")</f>
        <v xml:space="preserve"> </v>
      </c>
      <c r="U121" s="52"/>
      <c r="V121" s="120"/>
      <c r="W121" s="123"/>
      <c r="X121" s="120"/>
      <c r="Y121" s="123"/>
      <c r="Z121" s="126"/>
      <c r="AA121" s="129"/>
      <c r="AB121" s="99"/>
      <c r="AC121" s="102"/>
    </row>
    <row r="122" spans="1:29" x14ac:dyDescent="0.25">
      <c r="A122" s="103"/>
      <c r="B122" s="106"/>
      <c r="C122" s="109"/>
      <c r="D122" s="109"/>
      <c r="E122" s="109"/>
      <c r="F122" s="112"/>
      <c r="G122" s="115"/>
      <c r="H122" s="118"/>
      <c r="I122" s="121" t="str">
        <f>IFERROR(VLOOKUP(H122,LISTAS!$H$3:$I$7,2,FALSE)," ")</f>
        <v xml:space="preserve"> </v>
      </c>
      <c r="J122" s="118"/>
      <c r="K122" s="121" t="str">
        <f>IFERROR(VLOOKUP(J122,LISTAS!$F$3:$G$7,2,FALSE)," ")</f>
        <v xml:space="preserve"> </v>
      </c>
      <c r="L122" s="124" t="str">
        <f>IFERROR(VLOOKUP(CONCATENATE(K122,I122),LISTAS!$H$10:$I$34,2,FALSE)," ")</f>
        <v xml:space="preserve"> </v>
      </c>
      <c r="M122" s="35" t="s">
        <v>19</v>
      </c>
      <c r="N122" s="34"/>
      <c r="O122" s="34"/>
      <c r="P122" s="34"/>
      <c r="Q122" s="33"/>
      <c r="R122" s="33"/>
      <c r="S122" s="36" t="str">
        <f>IFERROR(VLOOKUP(P122,LISTAS!$J$3:$M$5,4,FALSE)," ")</f>
        <v xml:space="preserve"> </v>
      </c>
      <c r="T122" s="36" t="str">
        <f>IFERROR(VLOOKUP(CONCATENATE(P122,Q122,R122),LISTAS!$N$10:$O$27,2,FALSE)," ")</f>
        <v xml:space="preserve"> </v>
      </c>
      <c r="U122" s="50"/>
      <c r="V122" s="118"/>
      <c r="W122" s="121" t="str">
        <f>IF(V122=0," ",IF(V122&lt;=LISTAS!$H$3,LISTAS!$I$3,IF(V122&lt;=LISTAS!$H$4,LISTAS!$I$4,IF(V122&lt;=LISTAS!$H$5,LISTAS!I113,IF(V122&lt;=LISTAS!$H$6,LISTAS!$I$6,IF(V122&lt;=LISTAS!$H$7,LISTAS!$I$7," "))))))</f>
        <v xml:space="preserve"> </v>
      </c>
      <c r="X122" s="118"/>
      <c r="Y122" s="121" t="str">
        <f>IF(X122=0," ",IF(X122&lt;=LISTAS!$F$3,LISTAS!$G$3,IF(X122&lt;=LISTAS!$F$4,LISTAS!$G$4,IF(X122&lt;=LISTAS!$F$5,LISTAS!$G$5,IF(X122&lt;=LISTAS!$F$6,LISTAS!$G$6,IF(X122&lt;=LISTAS!$F$7,LISTAS!G115," "))))))</f>
        <v xml:space="preserve"> </v>
      </c>
      <c r="Z122" s="124" t="str">
        <f>IFERROR(VLOOKUP(CONCATENATE(Y122,W122),LISTAS!$H$10:$I$34,2,FALSE)," ")</f>
        <v xml:space="preserve"> </v>
      </c>
      <c r="AA122" s="127"/>
      <c r="AB122" s="97"/>
      <c r="AC122" s="100"/>
    </row>
    <row r="123" spans="1:29" x14ac:dyDescent="0.25">
      <c r="A123" s="104"/>
      <c r="B123" s="107"/>
      <c r="C123" s="110"/>
      <c r="D123" s="110"/>
      <c r="E123" s="110"/>
      <c r="F123" s="113"/>
      <c r="G123" s="116"/>
      <c r="H123" s="119"/>
      <c r="I123" s="122"/>
      <c r="J123" s="119"/>
      <c r="K123" s="122"/>
      <c r="L123" s="125"/>
      <c r="M123" s="12" t="s">
        <v>20</v>
      </c>
      <c r="N123" s="11"/>
      <c r="O123" s="11"/>
      <c r="P123" s="11"/>
      <c r="Q123" s="10"/>
      <c r="R123" s="10"/>
      <c r="S123" s="14" t="str">
        <f>IFERROR(VLOOKUP(P123,LISTAS!$J$3:$M$5,4,FALSE)," ")</f>
        <v xml:space="preserve"> </v>
      </c>
      <c r="T123" s="14" t="str">
        <f>IFERROR(VLOOKUP(CONCATENATE(P123,Q123,R123),LISTAS!$N$10:$O$27,2,FALSE)," ")</f>
        <v xml:space="preserve"> </v>
      </c>
      <c r="U123" s="51"/>
      <c r="V123" s="119"/>
      <c r="W123" s="122"/>
      <c r="X123" s="119"/>
      <c r="Y123" s="122"/>
      <c r="Z123" s="125"/>
      <c r="AA123" s="128"/>
      <c r="AB123" s="98"/>
      <c r="AC123" s="101"/>
    </row>
    <row r="124" spans="1:29" x14ac:dyDescent="0.25">
      <c r="A124" s="104"/>
      <c r="B124" s="107"/>
      <c r="C124" s="110"/>
      <c r="D124" s="110"/>
      <c r="E124" s="110"/>
      <c r="F124" s="113"/>
      <c r="G124" s="116"/>
      <c r="H124" s="119"/>
      <c r="I124" s="122"/>
      <c r="J124" s="119"/>
      <c r="K124" s="122"/>
      <c r="L124" s="125"/>
      <c r="M124" s="12" t="s">
        <v>21</v>
      </c>
      <c r="N124" s="11"/>
      <c r="O124" s="11"/>
      <c r="P124" s="11"/>
      <c r="Q124" s="10"/>
      <c r="R124" s="10"/>
      <c r="S124" s="14" t="str">
        <f>IFERROR(VLOOKUP(P124,LISTAS!$J$3:$M$5,4,FALSE)," ")</f>
        <v xml:space="preserve"> </v>
      </c>
      <c r="T124" s="14" t="str">
        <f>IFERROR(VLOOKUP(CONCATENATE(P124,Q124,R124),LISTAS!$N$10:$O$27,2,FALSE)," ")</f>
        <v xml:space="preserve"> </v>
      </c>
      <c r="U124" s="51"/>
      <c r="V124" s="119"/>
      <c r="W124" s="122"/>
      <c r="X124" s="119"/>
      <c r="Y124" s="122"/>
      <c r="Z124" s="125"/>
      <c r="AA124" s="128"/>
      <c r="AB124" s="98"/>
      <c r="AC124" s="101"/>
    </row>
    <row r="125" spans="1:29" ht="12" thickBot="1" x14ac:dyDescent="0.3">
      <c r="A125" s="105"/>
      <c r="B125" s="108"/>
      <c r="C125" s="111"/>
      <c r="D125" s="111"/>
      <c r="E125" s="111"/>
      <c r="F125" s="114"/>
      <c r="G125" s="117"/>
      <c r="H125" s="120"/>
      <c r="I125" s="123"/>
      <c r="J125" s="120"/>
      <c r="K125" s="123"/>
      <c r="L125" s="126"/>
      <c r="M125" s="39" t="s">
        <v>22</v>
      </c>
      <c r="N125" s="38"/>
      <c r="O125" s="38"/>
      <c r="P125" s="38"/>
      <c r="Q125" s="37"/>
      <c r="R125" s="37"/>
      <c r="S125" s="40" t="str">
        <f>IFERROR(VLOOKUP(P125,LISTAS!$J$3:$M$5,4,FALSE)," ")</f>
        <v xml:space="preserve"> </v>
      </c>
      <c r="T125" s="40" t="str">
        <f>IFERROR(VLOOKUP(CONCATENATE(P125,Q125,R125),LISTAS!$N$10:$O$27,2,FALSE)," ")</f>
        <v xml:space="preserve"> </v>
      </c>
      <c r="U125" s="52"/>
      <c r="V125" s="120"/>
      <c r="W125" s="123"/>
      <c r="X125" s="120"/>
      <c r="Y125" s="123"/>
      <c r="Z125" s="126"/>
      <c r="AA125" s="129"/>
      <c r="AB125" s="99"/>
      <c r="AC125" s="102"/>
    </row>
    <row r="126" spans="1:29" x14ac:dyDescent="0.25">
      <c r="A126" s="103"/>
      <c r="B126" s="106"/>
      <c r="C126" s="109"/>
      <c r="D126" s="109"/>
      <c r="E126" s="109"/>
      <c r="F126" s="112"/>
      <c r="G126" s="115"/>
      <c r="H126" s="118"/>
      <c r="I126" s="121" t="str">
        <f>IFERROR(VLOOKUP(H126,LISTAS!$H$3:$I$7,2,FALSE)," ")</f>
        <v xml:space="preserve"> </v>
      </c>
      <c r="J126" s="118"/>
      <c r="K126" s="121" t="str">
        <f>IFERROR(VLOOKUP(J126,LISTAS!$F$3:$G$7,2,FALSE)," ")</f>
        <v xml:space="preserve"> </v>
      </c>
      <c r="L126" s="124" t="str">
        <f>IFERROR(VLOOKUP(CONCATENATE(K126,I126),LISTAS!$H$10:$I$34,2,FALSE)," ")</f>
        <v xml:space="preserve"> </v>
      </c>
      <c r="M126" s="35" t="s">
        <v>19</v>
      </c>
      <c r="N126" s="34"/>
      <c r="O126" s="34"/>
      <c r="P126" s="34"/>
      <c r="Q126" s="33"/>
      <c r="R126" s="33"/>
      <c r="S126" s="36" t="str">
        <f>IFERROR(VLOOKUP(P126,LISTAS!$J$3:$M$5,4,FALSE)," ")</f>
        <v xml:space="preserve"> </v>
      </c>
      <c r="T126" s="36" t="str">
        <f>IFERROR(VLOOKUP(CONCATENATE(P126,Q126,R126),LISTAS!$N$10:$O$27,2,FALSE)," ")</f>
        <v xml:space="preserve"> </v>
      </c>
      <c r="U126" s="50"/>
      <c r="V126" s="118"/>
      <c r="W126" s="121" t="str">
        <f>IF(V126=0," ",IF(V126&lt;=LISTAS!$H$3,LISTAS!$I$3,IF(V126&lt;=LISTAS!$H$4,LISTAS!$I$4,IF(V126&lt;=LISTAS!$H$5,LISTAS!I117,IF(V126&lt;=LISTAS!$H$6,LISTAS!$I$6,IF(V126&lt;=LISTAS!$H$7,LISTAS!$I$7," "))))))</f>
        <v xml:space="preserve"> </v>
      </c>
      <c r="X126" s="118"/>
      <c r="Y126" s="121" t="str">
        <f>IF(X126=0," ",IF(X126&lt;=LISTAS!$F$3,LISTAS!$G$3,IF(X126&lt;=LISTAS!$F$4,LISTAS!$G$4,IF(X126&lt;=LISTAS!$F$5,LISTAS!$G$5,IF(X126&lt;=LISTAS!$F$6,LISTAS!$G$6,IF(X126&lt;=LISTAS!$F$7,LISTAS!G119," "))))))</f>
        <v xml:space="preserve"> </v>
      </c>
      <c r="Z126" s="124" t="str">
        <f>IFERROR(VLOOKUP(CONCATENATE(Y126,W126),LISTAS!$H$10:$I$34,2,FALSE)," ")</f>
        <v xml:space="preserve"> </v>
      </c>
      <c r="AA126" s="127"/>
      <c r="AB126" s="97"/>
      <c r="AC126" s="100"/>
    </row>
    <row r="127" spans="1:29" x14ac:dyDescent="0.25">
      <c r="A127" s="104"/>
      <c r="B127" s="107"/>
      <c r="C127" s="110"/>
      <c r="D127" s="110"/>
      <c r="E127" s="110"/>
      <c r="F127" s="113"/>
      <c r="G127" s="116"/>
      <c r="H127" s="119"/>
      <c r="I127" s="122"/>
      <c r="J127" s="119"/>
      <c r="K127" s="122"/>
      <c r="L127" s="125"/>
      <c r="M127" s="12" t="s">
        <v>20</v>
      </c>
      <c r="N127" s="11"/>
      <c r="O127" s="11"/>
      <c r="P127" s="11"/>
      <c r="Q127" s="10"/>
      <c r="R127" s="10"/>
      <c r="S127" s="14" t="str">
        <f>IFERROR(VLOOKUP(P127,LISTAS!$J$3:$M$5,4,FALSE)," ")</f>
        <v xml:space="preserve"> </v>
      </c>
      <c r="T127" s="14" t="str">
        <f>IFERROR(VLOOKUP(CONCATENATE(P127,Q127,R127),LISTAS!$N$10:$O$27,2,FALSE)," ")</f>
        <v xml:space="preserve"> </v>
      </c>
      <c r="U127" s="51"/>
      <c r="V127" s="119"/>
      <c r="W127" s="122"/>
      <c r="X127" s="119"/>
      <c r="Y127" s="122"/>
      <c r="Z127" s="125"/>
      <c r="AA127" s="128"/>
      <c r="AB127" s="98"/>
      <c r="AC127" s="101"/>
    </row>
    <row r="128" spans="1:29" x14ac:dyDescent="0.25">
      <c r="A128" s="104"/>
      <c r="B128" s="107"/>
      <c r="C128" s="110"/>
      <c r="D128" s="110"/>
      <c r="E128" s="110"/>
      <c r="F128" s="113"/>
      <c r="G128" s="116"/>
      <c r="H128" s="119"/>
      <c r="I128" s="122"/>
      <c r="J128" s="119"/>
      <c r="K128" s="122"/>
      <c r="L128" s="125"/>
      <c r="M128" s="12" t="s">
        <v>21</v>
      </c>
      <c r="N128" s="11"/>
      <c r="O128" s="11"/>
      <c r="P128" s="11"/>
      <c r="Q128" s="10"/>
      <c r="R128" s="10"/>
      <c r="S128" s="14" t="str">
        <f>IFERROR(VLOOKUP(P128,LISTAS!$J$3:$M$5,4,FALSE)," ")</f>
        <v xml:space="preserve"> </v>
      </c>
      <c r="T128" s="14" t="str">
        <f>IFERROR(VLOOKUP(CONCATENATE(P128,Q128,R128),LISTAS!$N$10:$O$27,2,FALSE)," ")</f>
        <v xml:space="preserve"> </v>
      </c>
      <c r="U128" s="51"/>
      <c r="V128" s="119"/>
      <c r="W128" s="122"/>
      <c r="X128" s="119"/>
      <c r="Y128" s="122"/>
      <c r="Z128" s="125"/>
      <c r="AA128" s="128"/>
      <c r="AB128" s="98"/>
      <c r="AC128" s="101"/>
    </row>
    <row r="129" spans="1:29" ht="12" thickBot="1" x14ac:dyDescent="0.3">
      <c r="A129" s="105"/>
      <c r="B129" s="108"/>
      <c r="C129" s="111"/>
      <c r="D129" s="111"/>
      <c r="E129" s="111"/>
      <c r="F129" s="114"/>
      <c r="G129" s="117"/>
      <c r="H129" s="120"/>
      <c r="I129" s="123"/>
      <c r="J129" s="120"/>
      <c r="K129" s="123"/>
      <c r="L129" s="126"/>
      <c r="M129" s="39" t="s">
        <v>22</v>
      </c>
      <c r="N129" s="38"/>
      <c r="O129" s="38"/>
      <c r="P129" s="38"/>
      <c r="Q129" s="37"/>
      <c r="R129" s="37"/>
      <c r="S129" s="40" t="str">
        <f>IFERROR(VLOOKUP(P129,LISTAS!$J$3:$M$5,4,FALSE)," ")</f>
        <v xml:space="preserve"> </v>
      </c>
      <c r="T129" s="40" t="str">
        <f>IFERROR(VLOOKUP(CONCATENATE(P129,Q129,R129),LISTAS!$N$10:$O$27,2,FALSE)," ")</f>
        <v xml:space="preserve"> </v>
      </c>
      <c r="U129" s="52"/>
      <c r="V129" s="120"/>
      <c r="W129" s="123"/>
      <c r="X129" s="120"/>
      <c r="Y129" s="123"/>
      <c r="Z129" s="126"/>
      <c r="AA129" s="129"/>
      <c r="AB129" s="99"/>
      <c r="AC129" s="102"/>
    </row>
    <row r="130" spans="1:29" x14ac:dyDescent="0.25">
      <c r="A130" s="103"/>
      <c r="B130" s="106"/>
      <c r="C130" s="109"/>
      <c r="D130" s="109"/>
      <c r="E130" s="109"/>
      <c r="F130" s="112"/>
      <c r="G130" s="115"/>
      <c r="H130" s="118"/>
      <c r="I130" s="121" t="str">
        <f>IFERROR(VLOOKUP(H130,LISTAS!$H$3:$I$7,2,FALSE)," ")</f>
        <v xml:space="preserve"> </v>
      </c>
      <c r="J130" s="118"/>
      <c r="K130" s="121" t="str">
        <f>IFERROR(VLOOKUP(J130,LISTAS!$F$3:$G$7,2,FALSE)," ")</f>
        <v xml:space="preserve"> </v>
      </c>
      <c r="L130" s="124" t="str">
        <f>IFERROR(VLOOKUP(CONCATENATE(K130,I130),LISTAS!$H$10:$I$34,2,FALSE)," ")</f>
        <v xml:space="preserve"> </v>
      </c>
      <c r="M130" s="35" t="s">
        <v>19</v>
      </c>
      <c r="N130" s="34"/>
      <c r="O130" s="34"/>
      <c r="P130" s="34"/>
      <c r="Q130" s="33"/>
      <c r="R130" s="33"/>
      <c r="S130" s="36" t="str">
        <f>IFERROR(VLOOKUP(P130,LISTAS!$J$3:$M$5,4,FALSE)," ")</f>
        <v xml:space="preserve"> </v>
      </c>
      <c r="T130" s="36" t="str">
        <f>IFERROR(VLOOKUP(CONCATENATE(P130,Q130,R130),LISTAS!$N$10:$O$27,2,FALSE)," ")</f>
        <v xml:space="preserve"> </v>
      </c>
      <c r="U130" s="50"/>
      <c r="V130" s="118"/>
      <c r="W130" s="121" t="str">
        <f>IF(V130=0," ",IF(V130&lt;=LISTAS!$H$3,LISTAS!$I$3,IF(V130&lt;=LISTAS!$H$4,LISTAS!$I$4,IF(V130&lt;=LISTAS!$H$5,LISTAS!I121,IF(V130&lt;=LISTAS!$H$6,LISTAS!$I$6,IF(V130&lt;=LISTAS!$H$7,LISTAS!$I$7," "))))))</f>
        <v xml:space="preserve"> </v>
      </c>
      <c r="X130" s="118"/>
      <c r="Y130" s="121" t="str">
        <f>IF(X130=0," ",IF(X130&lt;=LISTAS!$F$3,LISTAS!$G$3,IF(X130&lt;=LISTAS!$F$4,LISTAS!$G$4,IF(X130&lt;=LISTAS!$F$5,LISTAS!$G$5,IF(X130&lt;=LISTAS!$F$6,LISTAS!$G$6,IF(X130&lt;=LISTAS!$F$7,LISTAS!G123," "))))))</f>
        <v xml:space="preserve"> </v>
      </c>
      <c r="Z130" s="124" t="str">
        <f>IFERROR(VLOOKUP(CONCATENATE(Y130,W130),LISTAS!$H$10:$I$34,2,FALSE)," ")</f>
        <v xml:space="preserve"> </v>
      </c>
      <c r="AA130" s="127"/>
      <c r="AB130" s="97"/>
      <c r="AC130" s="100"/>
    </row>
    <row r="131" spans="1:29" x14ac:dyDescent="0.25">
      <c r="A131" s="104"/>
      <c r="B131" s="107"/>
      <c r="C131" s="110"/>
      <c r="D131" s="110"/>
      <c r="E131" s="110"/>
      <c r="F131" s="113"/>
      <c r="G131" s="116"/>
      <c r="H131" s="119"/>
      <c r="I131" s="122"/>
      <c r="J131" s="119"/>
      <c r="K131" s="122"/>
      <c r="L131" s="125"/>
      <c r="M131" s="12" t="s">
        <v>20</v>
      </c>
      <c r="N131" s="11"/>
      <c r="O131" s="11"/>
      <c r="P131" s="11"/>
      <c r="Q131" s="10"/>
      <c r="R131" s="10"/>
      <c r="S131" s="14" t="str">
        <f>IFERROR(VLOOKUP(P131,LISTAS!$J$3:$M$5,4,FALSE)," ")</f>
        <v xml:space="preserve"> </v>
      </c>
      <c r="T131" s="14" t="str">
        <f>IFERROR(VLOOKUP(CONCATENATE(P131,Q131,R131),LISTAS!$N$10:$O$27,2,FALSE)," ")</f>
        <v xml:space="preserve"> </v>
      </c>
      <c r="U131" s="51"/>
      <c r="V131" s="119"/>
      <c r="W131" s="122"/>
      <c r="X131" s="119"/>
      <c r="Y131" s="122"/>
      <c r="Z131" s="125"/>
      <c r="AA131" s="128"/>
      <c r="AB131" s="98"/>
      <c r="AC131" s="101"/>
    </row>
    <row r="132" spans="1:29" x14ac:dyDescent="0.25">
      <c r="A132" s="104"/>
      <c r="B132" s="107"/>
      <c r="C132" s="110"/>
      <c r="D132" s="110"/>
      <c r="E132" s="110"/>
      <c r="F132" s="113"/>
      <c r="G132" s="116"/>
      <c r="H132" s="119"/>
      <c r="I132" s="122"/>
      <c r="J132" s="119"/>
      <c r="K132" s="122"/>
      <c r="L132" s="125"/>
      <c r="M132" s="12" t="s">
        <v>21</v>
      </c>
      <c r="N132" s="11"/>
      <c r="O132" s="11"/>
      <c r="P132" s="11"/>
      <c r="Q132" s="10"/>
      <c r="R132" s="10"/>
      <c r="S132" s="14" t="str">
        <f>IFERROR(VLOOKUP(P132,LISTAS!$J$3:$M$5,4,FALSE)," ")</f>
        <v xml:space="preserve"> </v>
      </c>
      <c r="T132" s="14" t="str">
        <f>IFERROR(VLOOKUP(CONCATENATE(P132,Q132,R132),LISTAS!$N$10:$O$27,2,FALSE)," ")</f>
        <v xml:space="preserve"> </v>
      </c>
      <c r="U132" s="51"/>
      <c r="V132" s="119"/>
      <c r="W132" s="122"/>
      <c r="X132" s="119"/>
      <c r="Y132" s="122"/>
      <c r="Z132" s="125"/>
      <c r="AA132" s="128"/>
      <c r="AB132" s="98"/>
      <c r="AC132" s="101"/>
    </row>
    <row r="133" spans="1:29" ht="12" thickBot="1" x14ac:dyDescent="0.3">
      <c r="A133" s="105"/>
      <c r="B133" s="108"/>
      <c r="C133" s="111"/>
      <c r="D133" s="111"/>
      <c r="E133" s="111"/>
      <c r="F133" s="114"/>
      <c r="G133" s="117"/>
      <c r="H133" s="120"/>
      <c r="I133" s="123"/>
      <c r="J133" s="120"/>
      <c r="K133" s="123"/>
      <c r="L133" s="126"/>
      <c r="M133" s="39" t="s">
        <v>22</v>
      </c>
      <c r="N133" s="38"/>
      <c r="O133" s="38"/>
      <c r="P133" s="38"/>
      <c r="Q133" s="37"/>
      <c r="R133" s="37"/>
      <c r="S133" s="40" t="str">
        <f>IFERROR(VLOOKUP(P133,LISTAS!$J$3:$M$5,4,FALSE)," ")</f>
        <v xml:space="preserve"> </v>
      </c>
      <c r="T133" s="40" t="str">
        <f>IFERROR(VLOOKUP(CONCATENATE(P133,Q133,R133),LISTAS!$N$10:$O$27,2,FALSE)," ")</f>
        <v xml:space="preserve"> </v>
      </c>
      <c r="U133" s="52"/>
      <c r="V133" s="120"/>
      <c r="W133" s="123"/>
      <c r="X133" s="120"/>
      <c r="Y133" s="123"/>
      <c r="Z133" s="126"/>
      <c r="AA133" s="129"/>
      <c r="AB133" s="99"/>
      <c r="AC133" s="102"/>
    </row>
    <row r="134" spans="1:29" x14ac:dyDescent="0.25">
      <c r="A134" s="103"/>
      <c r="B134" s="106"/>
      <c r="C134" s="109"/>
      <c r="D134" s="109"/>
      <c r="E134" s="109"/>
      <c r="F134" s="112"/>
      <c r="G134" s="115"/>
      <c r="H134" s="118"/>
      <c r="I134" s="121" t="str">
        <f>IFERROR(VLOOKUP(H134,LISTAS!$H$3:$I$7,2,FALSE)," ")</f>
        <v xml:space="preserve"> </v>
      </c>
      <c r="J134" s="118"/>
      <c r="K134" s="121" t="str">
        <f>IFERROR(VLOOKUP(J134,LISTAS!$F$3:$G$7,2,FALSE)," ")</f>
        <v xml:space="preserve"> </v>
      </c>
      <c r="L134" s="124" t="str">
        <f>IFERROR(VLOOKUP(CONCATENATE(K134,I134),LISTAS!$H$10:$I$34,2,FALSE)," ")</f>
        <v xml:space="preserve"> </v>
      </c>
      <c r="M134" s="35" t="s">
        <v>19</v>
      </c>
      <c r="N134" s="34"/>
      <c r="O134" s="34"/>
      <c r="P134" s="34"/>
      <c r="Q134" s="33"/>
      <c r="R134" s="33"/>
      <c r="S134" s="36" t="str">
        <f>IFERROR(VLOOKUP(P134,LISTAS!$J$3:$M$5,4,FALSE)," ")</f>
        <v xml:space="preserve"> </v>
      </c>
      <c r="T134" s="36" t="str">
        <f>IFERROR(VLOOKUP(CONCATENATE(P134,Q134,R134),LISTAS!$N$10:$O$27,2,FALSE)," ")</f>
        <v xml:space="preserve"> </v>
      </c>
      <c r="U134" s="50"/>
      <c r="V134" s="118"/>
      <c r="W134" s="121" t="str">
        <f>IF(V134=0," ",IF(V134&lt;=LISTAS!$H$3,LISTAS!$I$3,IF(V134&lt;=LISTAS!$H$4,LISTAS!$I$4,IF(V134&lt;=LISTAS!$H$5,LISTAS!I125,IF(V134&lt;=LISTAS!$H$6,LISTAS!$I$6,IF(V134&lt;=LISTAS!$H$7,LISTAS!$I$7," "))))))</f>
        <v xml:space="preserve"> </v>
      </c>
      <c r="X134" s="118"/>
      <c r="Y134" s="121" t="str">
        <f>IF(X134=0," ",IF(X134&lt;=LISTAS!$F$3,LISTAS!$G$3,IF(X134&lt;=LISTAS!$F$4,LISTAS!$G$4,IF(X134&lt;=LISTAS!$F$5,LISTAS!$G$5,IF(X134&lt;=LISTAS!$F$6,LISTAS!$G$6,IF(X134&lt;=LISTAS!$F$7,LISTAS!G127," "))))))</f>
        <v xml:space="preserve"> </v>
      </c>
      <c r="Z134" s="124" t="str">
        <f>IFERROR(VLOOKUP(CONCATENATE(Y134,W134),LISTAS!$H$10:$I$34,2,FALSE)," ")</f>
        <v xml:space="preserve"> </v>
      </c>
      <c r="AA134" s="127"/>
      <c r="AB134" s="97"/>
      <c r="AC134" s="100"/>
    </row>
    <row r="135" spans="1:29" x14ac:dyDescent="0.25">
      <c r="A135" s="104"/>
      <c r="B135" s="107"/>
      <c r="C135" s="110"/>
      <c r="D135" s="110"/>
      <c r="E135" s="110"/>
      <c r="F135" s="113"/>
      <c r="G135" s="116"/>
      <c r="H135" s="119"/>
      <c r="I135" s="122"/>
      <c r="J135" s="119"/>
      <c r="K135" s="122"/>
      <c r="L135" s="125"/>
      <c r="M135" s="12" t="s">
        <v>20</v>
      </c>
      <c r="N135" s="11"/>
      <c r="O135" s="11"/>
      <c r="P135" s="11"/>
      <c r="Q135" s="10"/>
      <c r="R135" s="10"/>
      <c r="S135" s="14" t="str">
        <f>IFERROR(VLOOKUP(P135,LISTAS!$J$3:$M$5,4,FALSE)," ")</f>
        <v xml:space="preserve"> </v>
      </c>
      <c r="T135" s="14" t="str">
        <f>IFERROR(VLOOKUP(CONCATENATE(P135,Q135,R135),LISTAS!$N$10:$O$27,2,FALSE)," ")</f>
        <v xml:space="preserve"> </v>
      </c>
      <c r="U135" s="51"/>
      <c r="V135" s="119"/>
      <c r="W135" s="122"/>
      <c r="X135" s="119"/>
      <c r="Y135" s="122"/>
      <c r="Z135" s="125"/>
      <c r="AA135" s="128"/>
      <c r="AB135" s="98"/>
      <c r="AC135" s="101"/>
    </row>
    <row r="136" spans="1:29" x14ac:dyDescent="0.25">
      <c r="A136" s="104"/>
      <c r="B136" s="107"/>
      <c r="C136" s="110"/>
      <c r="D136" s="110"/>
      <c r="E136" s="110"/>
      <c r="F136" s="113"/>
      <c r="G136" s="116"/>
      <c r="H136" s="119"/>
      <c r="I136" s="122"/>
      <c r="J136" s="119"/>
      <c r="K136" s="122"/>
      <c r="L136" s="125"/>
      <c r="M136" s="12" t="s">
        <v>21</v>
      </c>
      <c r="N136" s="11"/>
      <c r="O136" s="11"/>
      <c r="P136" s="11"/>
      <c r="Q136" s="10"/>
      <c r="R136" s="10"/>
      <c r="S136" s="14" t="str">
        <f>IFERROR(VLOOKUP(P136,LISTAS!$J$3:$M$5,4,FALSE)," ")</f>
        <v xml:space="preserve"> </v>
      </c>
      <c r="T136" s="14" t="str">
        <f>IFERROR(VLOOKUP(CONCATENATE(P136,Q136,R136),LISTAS!$N$10:$O$27,2,FALSE)," ")</f>
        <v xml:space="preserve"> </v>
      </c>
      <c r="U136" s="51"/>
      <c r="V136" s="119"/>
      <c r="W136" s="122"/>
      <c r="X136" s="119"/>
      <c r="Y136" s="122"/>
      <c r="Z136" s="125"/>
      <c r="AA136" s="128"/>
      <c r="AB136" s="98"/>
      <c r="AC136" s="101"/>
    </row>
    <row r="137" spans="1:29" ht="12" thickBot="1" x14ac:dyDescent="0.3">
      <c r="A137" s="105"/>
      <c r="B137" s="108"/>
      <c r="C137" s="111"/>
      <c r="D137" s="111"/>
      <c r="E137" s="111"/>
      <c r="F137" s="114"/>
      <c r="G137" s="117"/>
      <c r="H137" s="120"/>
      <c r="I137" s="123"/>
      <c r="J137" s="120"/>
      <c r="K137" s="123"/>
      <c r="L137" s="126"/>
      <c r="M137" s="39" t="s">
        <v>22</v>
      </c>
      <c r="N137" s="38"/>
      <c r="O137" s="38"/>
      <c r="P137" s="38"/>
      <c r="Q137" s="37"/>
      <c r="R137" s="37"/>
      <c r="S137" s="40" t="str">
        <f>IFERROR(VLOOKUP(P137,LISTAS!$J$3:$M$5,4,FALSE)," ")</f>
        <v xml:space="preserve"> </v>
      </c>
      <c r="T137" s="40" t="str">
        <f>IFERROR(VLOOKUP(CONCATENATE(P137,Q137,R137),LISTAS!$N$10:$O$27,2,FALSE)," ")</f>
        <v xml:space="preserve"> </v>
      </c>
      <c r="U137" s="52"/>
      <c r="V137" s="120"/>
      <c r="W137" s="123"/>
      <c r="X137" s="120"/>
      <c r="Y137" s="123"/>
      <c r="Z137" s="126"/>
      <c r="AA137" s="129"/>
      <c r="AB137" s="99"/>
      <c r="AC137" s="102"/>
    </row>
    <row r="138" spans="1:29" x14ac:dyDescent="0.25">
      <c r="A138" s="103"/>
      <c r="B138" s="106"/>
      <c r="C138" s="109"/>
      <c r="D138" s="109"/>
      <c r="E138" s="109"/>
      <c r="F138" s="112"/>
      <c r="G138" s="115"/>
      <c r="H138" s="118"/>
      <c r="I138" s="121" t="str">
        <f>IFERROR(VLOOKUP(H138,LISTAS!$H$3:$I$7,2,FALSE)," ")</f>
        <v xml:space="preserve"> </v>
      </c>
      <c r="J138" s="118"/>
      <c r="K138" s="121" t="str">
        <f>IFERROR(VLOOKUP(J138,LISTAS!$F$3:$G$7,2,FALSE)," ")</f>
        <v xml:space="preserve"> </v>
      </c>
      <c r="L138" s="124" t="str">
        <f>IFERROR(VLOOKUP(CONCATENATE(K138,I138),LISTAS!$H$10:$I$34,2,FALSE)," ")</f>
        <v xml:space="preserve"> </v>
      </c>
      <c r="M138" s="35" t="s">
        <v>19</v>
      </c>
      <c r="N138" s="34"/>
      <c r="O138" s="34"/>
      <c r="P138" s="34"/>
      <c r="Q138" s="33"/>
      <c r="R138" s="33"/>
      <c r="S138" s="36" t="str">
        <f>IFERROR(VLOOKUP(P138,LISTAS!$J$3:$M$5,4,FALSE)," ")</f>
        <v xml:space="preserve"> </v>
      </c>
      <c r="T138" s="36" t="str">
        <f>IFERROR(VLOOKUP(CONCATENATE(P138,Q138,R138),LISTAS!$N$10:$O$27,2,FALSE)," ")</f>
        <v xml:space="preserve"> </v>
      </c>
      <c r="U138" s="50"/>
      <c r="V138" s="118"/>
      <c r="W138" s="121" t="str">
        <f>IF(V138=0," ",IF(V138&lt;=LISTAS!$H$3,LISTAS!$I$3,IF(V138&lt;=LISTAS!$H$4,LISTAS!$I$4,IF(V138&lt;=LISTAS!$H$5,LISTAS!I129,IF(V138&lt;=LISTAS!$H$6,LISTAS!$I$6,IF(V138&lt;=LISTAS!$H$7,LISTAS!$I$7," "))))))</f>
        <v xml:space="preserve"> </v>
      </c>
      <c r="X138" s="118"/>
      <c r="Y138" s="121" t="str">
        <f>IF(X138=0," ",IF(X138&lt;=LISTAS!$F$3,LISTAS!$G$3,IF(X138&lt;=LISTAS!$F$4,LISTAS!$G$4,IF(X138&lt;=LISTAS!$F$5,LISTAS!$G$5,IF(X138&lt;=LISTAS!$F$6,LISTAS!$G$6,IF(X138&lt;=LISTAS!$F$7,LISTAS!G131," "))))))</f>
        <v xml:space="preserve"> </v>
      </c>
      <c r="Z138" s="124" t="str">
        <f>IFERROR(VLOOKUP(CONCATENATE(Y138,W138),LISTAS!$H$10:$I$34,2,FALSE)," ")</f>
        <v xml:space="preserve"> </v>
      </c>
      <c r="AA138" s="127"/>
      <c r="AB138" s="97"/>
      <c r="AC138" s="100"/>
    </row>
    <row r="139" spans="1:29" x14ac:dyDescent="0.25">
      <c r="A139" s="104"/>
      <c r="B139" s="107"/>
      <c r="C139" s="110"/>
      <c r="D139" s="110"/>
      <c r="E139" s="110"/>
      <c r="F139" s="113"/>
      <c r="G139" s="116"/>
      <c r="H139" s="119"/>
      <c r="I139" s="122"/>
      <c r="J139" s="119"/>
      <c r="K139" s="122"/>
      <c r="L139" s="125"/>
      <c r="M139" s="12" t="s">
        <v>20</v>
      </c>
      <c r="N139" s="11"/>
      <c r="O139" s="11"/>
      <c r="P139" s="11"/>
      <c r="Q139" s="10"/>
      <c r="R139" s="10"/>
      <c r="S139" s="14" t="str">
        <f>IFERROR(VLOOKUP(P139,LISTAS!$J$3:$M$5,4,FALSE)," ")</f>
        <v xml:space="preserve"> </v>
      </c>
      <c r="T139" s="14" t="str">
        <f>IFERROR(VLOOKUP(CONCATENATE(P139,Q139,R139),LISTAS!$N$10:$O$27,2,FALSE)," ")</f>
        <v xml:space="preserve"> </v>
      </c>
      <c r="U139" s="51"/>
      <c r="V139" s="119"/>
      <c r="W139" s="122"/>
      <c r="X139" s="119"/>
      <c r="Y139" s="122"/>
      <c r="Z139" s="125"/>
      <c r="AA139" s="128"/>
      <c r="AB139" s="98"/>
      <c r="AC139" s="101"/>
    </row>
    <row r="140" spans="1:29" x14ac:dyDescent="0.25">
      <c r="A140" s="104"/>
      <c r="B140" s="107"/>
      <c r="C140" s="110"/>
      <c r="D140" s="110"/>
      <c r="E140" s="110"/>
      <c r="F140" s="113"/>
      <c r="G140" s="116"/>
      <c r="H140" s="119"/>
      <c r="I140" s="122"/>
      <c r="J140" s="119"/>
      <c r="K140" s="122"/>
      <c r="L140" s="125"/>
      <c r="M140" s="12" t="s">
        <v>21</v>
      </c>
      <c r="N140" s="11"/>
      <c r="O140" s="11"/>
      <c r="P140" s="11"/>
      <c r="Q140" s="10"/>
      <c r="R140" s="10"/>
      <c r="S140" s="14" t="str">
        <f>IFERROR(VLOOKUP(P140,LISTAS!$J$3:$M$5,4,FALSE)," ")</f>
        <v xml:space="preserve"> </v>
      </c>
      <c r="T140" s="14" t="str">
        <f>IFERROR(VLOOKUP(CONCATENATE(P140,Q140,R140),LISTAS!$N$10:$O$27,2,FALSE)," ")</f>
        <v xml:space="preserve"> </v>
      </c>
      <c r="U140" s="51"/>
      <c r="V140" s="119"/>
      <c r="W140" s="122"/>
      <c r="X140" s="119"/>
      <c r="Y140" s="122"/>
      <c r="Z140" s="125"/>
      <c r="AA140" s="128"/>
      <c r="AB140" s="98"/>
      <c r="AC140" s="101"/>
    </row>
    <row r="141" spans="1:29" ht="12" thickBot="1" x14ac:dyDescent="0.3">
      <c r="A141" s="105"/>
      <c r="B141" s="108"/>
      <c r="C141" s="111"/>
      <c r="D141" s="111"/>
      <c r="E141" s="111"/>
      <c r="F141" s="114"/>
      <c r="G141" s="117"/>
      <c r="H141" s="120"/>
      <c r="I141" s="123"/>
      <c r="J141" s="120"/>
      <c r="K141" s="123"/>
      <c r="L141" s="126"/>
      <c r="M141" s="39" t="s">
        <v>22</v>
      </c>
      <c r="N141" s="38"/>
      <c r="O141" s="38"/>
      <c r="P141" s="38"/>
      <c r="Q141" s="37"/>
      <c r="R141" s="37"/>
      <c r="S141" s="40" t="str">
        <f>IFERROR(VLOOKUP(P141,LISTAS!$J$3:$M$5,4,FALSE)," ")</f>
        <v xml:space="preserve"> </v>
      </c>
      <c r="T141" s="40" t="str">
        <f>IFERROR(VLOOKUP(CONCATENATE(P141,Q141,R141),LISTAS!$N$10:$O$27,2,FALSE)," ")</f>
        <v xml:space="preserve"> </v>
      </c>
      <c r="U141" s="52"/>
      <c r="V141" s="120"/>
      <c r="W141" s="123"/>
      <c r="X141" s="120"/>
      <c r="Y141" s="123"/>
      <c r="Z141" s="126"/>
      <c r="AA141" s="129"/>
      <c r="AB141" s="99"/>
      <c r="AC141" s="102"/>
    </row>
  </sheetData>
  <sheetProtection algorithmName="SHA-512" hashValue="WBJl+MxliHT5xPB2n1mPmQZ+xCAHflEizZGrBKDa2tegVnHjRjNfjUGrqCySLwBAITlR8JJtz0gRGTKoGiM96w==" saltValue="TbA3oTnVXuEt+48L+oNgtA==" spinCount="100000" sheet="1" objects="1" scenarios="1" formatCells="0" formatColumns="0" formatRows="0" insertRows="0" deleteRows="0" selectLockedCells="1" autoFilter="0"/>
  <protectedRanges>
    <protectedRange sqref="AA25:AB141 T25:Y141 N25:R141 C25:K141 C14:K24 N14:R24 T14:Y24 AA14:AB24" name="Rango1"/>
  </protectedRanges>
  <mergeCells count="678">
    <mergeCell ref="A1:C4"/>
    <mergeCell ref="P12:T12"/>
    <mergeCell ref="M11:U11"/>
    <mergeCell ref="U12:U13"/>
    <mergeCell ref="O12:O13"/>
    <mergeCell ref="M12:M13"/>
    <mergeCell ref="N12:N13"/>
    <mergeCell ref="L12:L13"/>
    <mergeCell ref="A11:A13"/>
    <mergeCell ref="C9:G9"/>
    <mergeCell ref="C8:G8"/>
    <mergeCell ref="A6:G6"/>
    <mergeCell ref="C7:G7"/>
    <mergeCell ref="A9:B9"/>
    <mergeCell ref="G11:G13"/>
    <mergeCell ref="A8:B8"/>
    <mergeCell ref="A7:B7"/>
    <mergeCell ref="B12:B13"/>
    <mergeCell ref="B11:C11"/>
    <mergeCell ref="D11:E11"/>
    <mergeCell ref="E12:E13"/>
    <mergeCell ref="C12:C13"/>
    <mergeCell ref="AB26:AB29"/>
    <mergeCell ref="AA30:AA33"/>
    <mergeCell ref="AB30:AB33"/>
    <mergeCell ref="Y14:Y17"/>
    <mergeCell ref="X18:X21"/>
    <mergeCell ref="L26:L29"/>
    <mergeCell ref="J34:J37"/>
    <mergeCell ref="K14:K17"/>
    <mergeCell ref="K18:K21"/>
    <mergeCell ref="K22:K25"/>
    <mergeCell ref="K26:K29"/>
    <mergeCell ref="X14:X17"/>
    <mergeCell ref="X30:X33"/>
    <mergeCell ref="Y30:Y33"/>
    <mergeCell ref="X34:X37"/>
    <mergeCell ref="Y18:Y21"/>
    <mergeCell ref="X22:X25"/>
    <mergeCell ref="Y22:Y25"/>
    <mergeCell ref="X26:X29"/>
    <mergeCell ref="Y26:Y29"/>
    <mergeCell ref="AA18:AA21"/>
    <mergeCell ref="AB18:AB21"/>
    <mergeCell ref="AB22:AB25"/>
    <mergeCell ref="AA26:AA29"/>
    <mergeCell ref="V14:V17"/>
    <mergeCell ref="Z14:Z17"/>
    <mergeCell ref="A26:A29"/>
    <mergeCell ref="C26:C29"/>
    <mergeCell ref="E22:E25"/>
    <mergeCell ref="E26:E29"/>
    <mergeCell ref="D26:D29"/>
    <mergeCell ref="A22:A25"/>
    <mergeCell ref="C14:C17"/>
    <mergeCell ref="C18:C21"/>
    <mergeCell ref="J22:J25"/>
    <mergeCell ref="J26:J29"/>
    <mergeCell ref="G14:G17"/>
    <mergeCell ref="D22:D25"/>
    <mergeCell ref="F22:F25"/>
    <mergeCell ref="F26:F29"/>
    <mergeCell ref="J14:J17"/>
    <mergeCell ref="J18:J21"/>
    <mergeCell ref="E14:E17"/>
    <mergeCell ref="A18:A21"/>
    <mergeCell ref="A14:A17"/>
    <mergeCell ref="B14:B17"/>
    <mergeCell ref="B18:B21"/>
    <mergeCell ref="B22:B25"/>
    <mergeCell ref="B26:B29"/>
    <mergeCell ref="D18:D21"/>
    <mergeCell ref="A34:A37"/>
    <mergeCell ref="Y34:Y37"/>
    <mergeCell ref="C34:C37"/>
    <mergeCell ref="E30:E33"/>
    <mergeCell ref="E34:E37"/>
    <mergeCell ref="C30:C33"/>
    <mergeCell ref="B34:B37"/>
    <mergeCell ref="D30:D33"/>
    <mergeCell ref="D34:D37"/>
    <mergeCell ref="A30:A33"/>
    <mergeCell ref="F30:F33"/>
    <mergeCell ref="F34:F37"/>
    <mergeCell ref="L34:L37"/>
    <mergeCell ref="K34:K37"/>
    <mergeCell ref="H34:H37"/>
    <mergeCell ref="B30:B33"/>
    <mergeCell ref="L30:L33"/>
    <mergeCell ref="H26:H29"/>
    <mergeCell ref="H30:H33"/>
    <mergeCell ref="C22:C25"/>
    <mergeCell ref="G34:G37"/>
    <mergeCell ref="I34:I37"/>
    <mergeCell ref="L14:L17"/>
    <mergeCell ref="L18:L21"/>
    <mergeCell ref="L22:L25"/>
    <mergeCell ref="J30:J33"/>
    <mergeCell ref="G18:G21"/>
    <mergeCell ref="G22:G25"/>
    <mergeCell ref="G26:G29"/>
    <mergeCell ref="G30:G33"/>
    <mergeCell ref="K30:K33"/>
    <mergeCell ref="I14:I17"/>
    <mergeCell ref="I18:I21"/>
    <mergeCell ref="I22:I25"/>
    <mergeCell ref="I26:I29"/>
    <mergeCell ref="I30:I33"/>
    <mergeCell ref="H14:H17"/>
    <mergeCell ref="H18:H21"/>
    <mergeCell ref="E18:E21"/>
    <mergeCell ref="F14:F17"/>
    <mergeCell ref="D14:D17"/>
    <mergeCell ref="F18:F21"/>
    <mergeCell ref="V26:V29"/>
    <mergeCell ref="V30:V33"/>
    <mergeCell ref="V34:V37"/>
    <mergeCell ref="AC18:AC21"/>
    <mergeCell ref="AC22:AC25"/>
    <mergeCell ref="AC26:AC29"/>
    <mergeCell ref="AC30:AC33"/>
    <mergeCell ref="AC34:AC37"/>
    <mergeCell ref="W30:W33"/>
    <mergeCell ref="W34:W37"/>
    <mergeCell ref="Z18:Z21"/>
    <mergeCell ref="Z22:Z25"/>
    <mergeCell ref="Z26:Z29"/>
    <mergeCell ref="Z30:Z33"/>
    <mergeCell ref="Z34:Z37"/>
    <mergeCell ref="W18:W21"/>
    <mergeCell ref="W22:W25"/>
    <mergeCell ref="W26:W29"/>
    <mergeCell ref="AA34:AA37"/>
    <mergeCell ref="AB34:AB37"/>
    <mergeCell ref="AB1:AC1"/>
    <mergeCell ref="D1:AA4"/>
    <mergeCell ref="H12:I12"/>
    <mergeCell ref="AA22:AA25"/>
    <mergeCell ref="V11:AA11"/>
    <mergeCell ref="X12:Y12"/>
    <mergeCell ref="V12:W12"/>
    <mergeCell ref="Z12:Z13"/>
    <mergeCell ref="AA12:AA13"/>
    <mergeCell ref="AB4:AC4"/>
    <mergeCell ref="AB3:AC3"/>
    <mergeCell ref="AB2:AC2"/>
    <mergeCell ref="V18:V21"/>
    <mergeCell ref="V22:V25"/>
    <mergeCell ref="H22:H25"/>
    <mergeCell ref="D12:D13"/>
    <mergeCell ref="H11:L11"/>
    <mergeCell ref="J12:K12"/>
    <mergeCell ref="F11:F13"/>
    <mergeCell ref="AC14:AC17"/>
    <mergeCell ref="AB11:AC12"/>
    <mergeCell ref="W14:W17"/>
    <mergeCell ref="AB14:AB17"/>
    <mergeCell ref="AA14:AA17"/>
    <mergeCell ref="L38:L41"/>
    <mergeCell ref="V38:V41"/>
    <mergeCell ref="W38:W41"/>
    <mergeCell ref="X38:X41"/>
    <mergeCell ref="Y38:Y41"/>
    <mergeCell ref="Z38:Z41"/>
    <mergeCell ref="AA38:AA41"/>
    <mergeCell ref="A38:A41"/>
    <mergeCell ref="B38:B41"/>
    <mergeCell ref="C38:C41"/>
    <mergeCell ref="D38:D41"/>
    <mergeCell ref="E38:E41"/>
    <mergeCell ref="F38:F41"/>
    <mergeCell ref="G38:G41"/>
    <mergeCell ref="H38:H41"/>
    <mergeCell ref="I38:I41"/>
    <mergeCell ref="AB38:AB41"/>
    <mergeCell ref="AC38:AC41"/>
    <mergeCell ref="A42:A45"/>
    <mergeCell ref="B42:B45"/>
    <mergeCell ref="C42:C45"/>
    <mergeCell ref="D42:D45"/>
    <mergeCell ref="E42:E45"/>
    <mergeCell ref="F42:F45"/>
    <mergeCell ref="G42:G45"/>
    <mergeCell ref="H42:H45"/>
    <mergeCell ref="I42:I45"/>
    <mergeCell ref="J42:J45"/>
    <mergeCell ref="K42:K45"/>
    <mergeCell ref="L42:L45"/>
    <mergeCell ref="V42:V45"/>
    <mergeCell ref="W42:W45"/>
    <mergeCell ref="X42:X45"/>
    <mergeCell ref="Y42:Y45"/>
    <mergeCell ref="Z42:Z45"/>
    <mergeCell ref="AA42:AA45"/>
    <mergeCell ref="AB42:AB45"/>
    <mergeCell ref="AC42:AC45"/>
    <mergeCell ref="J38:J41"/>
    <mergeCell ref="K38:K41"/>
    <mergeCell ref="L46:L49"/>
    <mergeCell ref="V46:V49"/>
    <mergeCell ref="W46:W49"/>
    <mergeCell ref="X46:X49"/>
    <mergeCell ref="Y46:Y49"/>
    <mergeCell ref="Z46:Z49"/>
    <mergeCell ref="AA46:AA49"/>
    <mergeCell ref="A46:A49"/>
    <mergeCell ref="B46:B49"/>
    <mergeCell ref="C46:C49"/>
    <mergeCell ref="D46:D49"/>
    <mergeCell ref="E46:E49"/>
    <mergeCell ref="F46:F49"/>
    <mergeCell ref="G46:G49"/>
    <mergeCell ref="H46:H49"/>
    <mergeCell ref="I46:I49"/>
    <mergeCell ref="AB46:AB49"/>
    <mergeCell ref="AC46:AC49"/>
    <mergeCell ref="A50:A53"/>
    <mergeCell ref="B50:B53"/>
    <mergeCell ref="C50:C53"/>
    <mergeCell ref="D50:D53"/>
    <mergeCell ref="E50:E53"/>
    <mergeCell ref="F50:F53"/>
    <mergeCell ref="G50:G53"/>
    <mergeCell ref="H50:H53"/>
    <mergeCell ref="I50:I53"/>
    <mergeCell ref="J50:J53"/>
    <mergeCell ref="K50:K53"/>
    <mergeCell ref="L50:L53"/>
    <mergeCell ref="V50:V53"/>
    <mergeCell ref="W50:W53"/>
    <mergeCell ref="X50:X53"/>
    <mergeCell ref="Y50:Y53"/>
    <mergeCell ref="Z50:Z53"/>
    <mergeCell ref="AA50:AA53"/>
    <mergeCell ref="AB50:AB53"/>
    <mergeCell ref="AC50:AC53"/>
    <mergeCell ref="J46:J49"/>
    <mergeCell ref="K46:K49"/>
    <mergeCell ref="L54:L57"/>
    <mergeCell ref="V54:V57"/>
    <mergeCell ref="W54:W57"/>
    <mergeCell ref="X54:X57"/>
    <mergeCell ref="Y54:Y57"/>
    <mergeCell ref="Z54:Z57"/>
    <mergeCell ref="AA54:AA57"/>
    <mergeCell ref="A54:A57"/>
    <mergeCell ref="B54:B57"/>
    <mergeCell ref="C54:C57"/>
    <mergeCell ref="D54:D57"/>
    <mergeCell ref="E54:E57"/>
    <mergeCell ref="F54:F57"/>
    <mergeCell ref="G54:G57"/>
    <mergeCell ref="H54:H57"/>
    <mergeCell ref="I54:I57"/>
    <mergeCell ref="AB54:AB57"/>
    <mergeCell ref="AC54:AC57"/>
    <mergeCell ref="A58:A61"/>
    <mergeCell ref="B58:B61"/>
    <mergeCell ref="C58:C61"/>
    <mergeCell ref="D58:D61"/>
    <mergeCell ref="E58:E61"/>
    <mergeCell ref="F58:F61"/>
    <mergeCell ref="G58:G61"/>
    <mergeCell ref="H58:H61"/>
    <mergeCell ref="I58:I61"/>
    <mergeCell ref="J58:J61"/>
    <mergeCell ref="K58:K61"/>
    <mergeCell ref="L58:L61"/>
    <mergeCell ref="V58:V61"/>
    <mergeCell ref="W58:W61"/>
    <mergeCell ref="X58:X61"/>
    <mergeCell ref="Y58:Y61"/>
    <mergeCell ref="Z58:Z61"/>
    <mergeCell ref="AA58:AA61"/>
    <mergeCell ref="AB58:AB61"/>
    <mergeCell ref="AC58:AC61"/>
    <mergeCell ref="J54:J57"/>
    <mergeCell ref="K54:K57"/>
    <mergeCell ref="L62:L65"/>
    <mergeCell ref="V62:V65"/>
    <mergeCell ref="W62:W65"/>
    <mergeCell ref="X62:X65"/>
    <mergeCell ref="Y62:Y65"/>
    <mergeCell ref="Z62:Z65"/>
    <mergeCell ref="AA62:AA65"/>
    <mergeCell ref="A62:A65"/>
    <mergeCell ref="B62:B65"/>
    <mergeCell ref="C62:C65"/>
    <mergeCell ref="D62:D65"/>
    <mergeCell ref="E62:E65"/>
    <mergeCell ref="F62:F65"/>
    <mergeCell ref="G62:G65"/>
    <mergeCell ref="H62:H65"/>
    <mergeCell ref="I62:I65"/>
    <mergeCell ref="AB62:AB65"/>
    <mergeCell ref="AC62:AC65"/>
    <mergeCell ref="A66:A69"/>
    <mergeCell ref="B66:B69"/>
    <mergeCell ref="C66:C69"/>
    <mergeCell ref="D66:D69"/>
    <mergeCell ref="E66:E69"/>
    <mergeCell ref="F66:F69"/>
    <mergeCell ref="G66:G69"/>
    <mergeCell ref="H66:H69"/>
    <mergeCell ref="I66:I69"/>
    <mergeCell ref="J66:J69"/>
    <mergeCell ref="K66:K69"/>
    <mergeCell ref="L66:L69"/>
    <mergeCell ref="V66:V69"/>
    <mergeCell ref="W66:W69"/>
    <mergeCell ref="X66:X69"/>
    <mergeCell ref="Y66:Y69"/>
    <mergeCell ref="Z66:Z69"/>
    <mergeCell ref="AA66:AA69"/>
    <mergeCell ref="AB66:AB69"/>
    <mergeCell ref="AC66:AC69"/>
    <mergeCell ref="J62:J65"/>
    <mergeCell ref="K62:K65"/>
    <mergeCell ref="L70:L73"/>
    <mergeCell ref="V70:V73"/>
    <mergeCell ref="W70:W73"/>
    <mergeCell ref="X70:X73"/>
    <mergeCell ref="Y70:Y73"/>
    <mergeCell ref="Z70:Z73"/>
    <mergeCell ref="AA70:AA73"/>
    <mergeCell ref="A70:A73"/>
    <mergeCell ref="B70:B73"/>
    <mergeCell ref="C70:C73"/>
    <mergeCell ref="D70:D73"/>
    <mergeCell ref="E70:E73"/>
    <mergeCell ref="F70:F73"/>
    <mergeCell ref="G70:G73"/>
    <mergeCell ref="H70:H73"/>
    <mergeCell ref="I70:I73"/>
    <mergeCell ref="AB70:AB73"/>
    <mergeCell ref="AC70:AC73"/>
    <mergeCell ref="A74:A77"/>
    <mergeCell ref="B74:B77"/>
    <mergeCell ref="C74:C77"/>
    <mergeCell ref="D74:D77"/>
    <mergeCell ref="E74:E77"/>
    <mergeCell ref="F74:F77"/>
    <mergeCell ref="G74:G77"/>
    <mergeCell ref="H74:H77"/>
    <mergeCell ref="I74:I77"/>
    <mergeCell ref="J74:J77"/>
    <mergeCell ref="K74:K77"/>
    <mergeCell ref="L74:L77"/>
    <mergeCell ref="V74:V77"/>
    <mergeCell ref="W74:W77"/>
    <mergeCell ref="X74:X77"/>
    <mergeCell ref="Y74:Y77"/>
    <mergeCell ref="Z74:Z77"/>
    <mergeCell ref="AA74:AA77"/>
    <mergeCell ref="AB74:AB77"/>
    <mergeCell ref="AC74:AC77"/>
    <mergeCell ref="J70:J73"/>
    <mergeCell ref="K70:K73"/>
    <mergeCell ref="L78:L81"/>
    <mergeCell ref="V78:V81"/>
    <mergeCell ref="W78:W81"/>
    <mergeCell ref="X78:X81"/>
    <mergeCell ref="Y78:Y81"/>
    <mergeCell ref="Z78:Z81"/>
    <mergeCell ref="AA78:AA81"/>
    <mergeCell ref="A78:A81"/>
    <mergeCell ref="B78:B81"/>
    <mergeCell ref="C78:C81"/>
    <mergeCell ref="D78:D81"/>
    <mergeCell ref="E78:E81"/>
    <mergeCell ref="F78:F81"/>
    <mergeCell ref="G78:G81"/>
    <mergeCell ref="H78:H81"/>
    <mergeCell ref="I78:I81"/>
    <mergeCell ref="AB78:AB81"/>
    <mergeCell ref="AC78:AC81"/>
    <mergeCell ref="A82:A85"/>
    <mergeCell ref="B82:B85"/>
    <mergeCell ref="C82:C85"/>
    <mergeCell ref="D82:D85"/>
    <mergeCell ref="E82:E85"/>
    <mergeCell ref="F82:F85"/>
    <mergeCell ref="G82:G85"/>
    <mergeCell ref="H82:H85"/>
    <mergeCell ref="I82:I85"/>
    <mergeCell ref="J82:J85"/>
    <mergeCell ref="K82:K85"/>
    <mergeCell ref="L82:L85"/>
    <mergeCell ref="V82:V85"/>
    <mergeCell ref="W82:W85"/>
    <mergeCell ref="X82:X85"/>
    <mergeCell ref="Y82:Y85"/>
    <mergeCell ref="Z82:Z85"/>
    <mergeCell ref="AA82:AA85"/>
    <mergeCell ref="AB82:AB85"/>
    <mergeCell ref="AC82:AC85"/>
    <mergeCell ref="J78:J81"/>
    <mergeCell ref="K78:K81"/>
    <mergeCell ref="L86:L89"/>
    <mergeCell ref="V86:V89"/>
    <mergeCell ref="W86:W89"/>
    <mergeCell ref="X86:X89"/>
    <mergeCell ref="Y86:Y89"/>
    <mergeCell ref="Z86:Z89"/>
    <mergeCell ref="AA86:AA89"/>
    <mergeCell ref="A86:A89"/>
    <mergeCell ref="B86:B89"/>
    <mergeCell ref="C86:C89"/>
    <mergeCell ref="D86:D89"/>
    <mergeCell ref="E86:E89"/>
    <mergeCell ref="F86:F89"/>
    <mergeCell ref="G86:G89"/>
    <mergeCell ref="H86:H89"/>
    <mergeCell ref="I86:I89"/>
    <mergeCell ref="AB86:AB89"/>
    <mergeCell ref="AC86:AC89"/>
    <mergeCell ref="A90:A93"/>
    <mergeCell ref="B90:B93"/>
    <mergeCell ref="C90:C93"/>
    <mergeCell ref="D90:D93"/>
    <mergeCell ref="E90:E93"/>
    <mergeCell ref="F90:F93"/>
    <mergeCell ref="G90:G93"/>
    <mergeCell ref="H90:H93"/>
    <mergeCell ref="I90:I93"/>
    <mergeCell ref="J90:J93"/>
    <mergeCell ref="K90:K93"/>
    <mergeCell ref="L90:L93"/>
    <mergeCell ref="V90:V93"/>
    <mergeCell ref="W90:W93"/>
    <mergeCell ref="X90:X93"/>
    <mergeCell ref="Y90:Y93"/>
    <mergeCell ref="Z90:Z93"/>
    <mergeCell ref="AA90:AA93"/>
    <mergeCell ref="AB90:AB93"/>
    <mergeCell ref="AC90:AC93"/>
    <mergeCell ref="J86:J89"/>
    <mergeCell ref="K86:K89"/>
    <mergeCell ref="L94:L97"/>
    <mergeCell ref="V94:V97"/>
    <mergeCell ref="W94:W97"/>
    <mergeCell ref="X94:X97"/>
    <mergeCell ref="Y94:Y97"/>
    <mergeCell ref="Z94:Z97"/>
    <mergeCell ref="AA94:AA97"/>
    <mergeCell ref="A94:A97"/>
    <mergeCell ref="B94:B97"/>
    <mergeCell ref="C94:C97"/>
    <mergeCell ref="D94:D97"/>
    <mergeCell ref="E94:E97"/>
    <mergeCell ref="F94:F97"/>
    <mergeCell ref="G94:G97"/>
    <mergeCell ref="H94:H97"/>
    <mergeCell ref="I94:I97"/>
    <mergeCell ref="AB94:AB97"/>
    <mergeCell ref="AC94:AC97"/>
    <mergeCell ref="A98:A101"/>
    <mergeCell ref="B98:B101"/>
    <mergeCell ref="C98:C101"/>
    <mergeCell ref="D98:D101"/>
    <mergeCell ref="E98:E101"/>
    <mergeCell ref="F98:F101"/>
    <mergeCell ref="G98:G101"/>
    <mergeCell ref="H98:H101"/>
    <mergeCell ref="I98:I101"/>
    <mergeCell ref="J98:J101"/>
    <mergeCell ref="K98:K101"/>
    <mergeCell ref="L98:L101"/>
    <mergeCell ref="V98:V101"/>
    <mergeCell ref="W98:W101"/>
    <mergeCell ref="X98:X101"/>
    <mergeCell ref="Y98:Y101"/>
    <mergeCell ref="Z98:Z101"/>
    <mergeCell ref="AA98:AA101"/>
    <mergeCell ref="AB98:AB101"/>
    <mergeCell ref="AC98:AC101"/>
    <mergeCell ref="J94:J97"/>
    <mergeCell ref="K94:K97"/>
    <mergeCell ref="L102:L105"/>
    <mergeCell ref="V102:V105"/>
    <mergeCell ref="W102:W105"/>
    <mergeCell ref="X102:X105"/>
    <mergeCell ref="Y102:Y105"/>
    <mergeCell ref="Z102:Z105"/>
    <mergeCell ref="AA102:AA105"/>
    <mergeCell ref="A102:A105"/>
    <mergeCell ref="B102:B105"/>
    <mergeCell ref="C102:C105"/>
    <mergeCell ref="D102:D105"/>
    <mergeCell ref="E102:E105"/>
    <mergeCell ref="F102:F105"/>
    <mergeCell ref="G102:G105"/>
    <mergeCell ref="H102:H105"/>
    <mergeCell ref="I102:I105"/>
    <mergeCell ref="AB102:AB105"/>
    <mergeCell ref="AC102:AC105"/>
    <mergeCell ref="A106:A109"/>
    <mergeCell ref="B106:B109"/>
    <mergeCell ref="C106:C109"/>
    <mergeCell ref="D106:D109"/>
    <mergeCell ref="E106:E109"/>
    <mergeCell ref="F106:F109"/>
    <mergeCell ref="G106:G109"/>
    <mergeCell ref="H106:H109"/>
    <mergeCell ref="I106:I109"/>
    <mergeCell ref="J106:J109"/>
    <mergeCell ref="K106:K109"/>
    <mergeCell ref="L106:L109"/>
    <mergeCell ref="V106:V109"/>
    <mergeCell ref="W106:W109"/>
    <mergeCell ref="X106:X109"/>
    <mergeCell ref="Y106:Y109"/>
    <mergeCell ref="Z106:Z109"/>
    <mergeCell ref="AA106:AA109"/>
    <mergeCell ref="AB106:AB109"/>
    <mergeCell ref="AC106:AC109"/>
    <mergeCell ref="J102:J105"/>
    <mergeCell ref="K102:K105"/>
    <mergeCell ref="L110:L113"/>
    <mergeCell ref="V110:V113"/>
    <mergeCell ref="W110:W113"/>
    <mergeCell ref="X110:X113"/>
    <mergeCell ref="Y110:Y113"/>
    <mergeCell ref="Z110:Z113"/>
    <mergeCell ref="AA110:AA113"/>
    <mergeCell ref="A110:A113"/>
    <mergeCell ref="B110:B113"/>
    <mergeCell ref="C110:C113"/>
    <mergeCell ref="D110:D113"/>
    <mergeCell ref="E110:E113"/>
    <mergeCell ref="F110:F113"/>
    <mergeCell ref="G110:G113"/>
    <mergeCell ref="H110:H113"/>
    <mergeCell ref="I110:I113"/>
    <mergeCell ref="AB110:AB113"/>
    <mergeCell ref="AC110:AC113"/>
    <mergeCell ref="A114:A117"/>
    <mergeCell ref="B114:B117"/>
    <mergeCell ref="C114:C117"/>
    <mergeCell ref="D114:D117"/>
    <mergeCell ref="E114:E117"/>
    <mergeCell ref="F114:F117"/>
    <mergeCell ref="G114:G117"/>
    <mergeCell ref="H114:H117"/>
    <mergeCell ref="I114:I117"/>
    <mergeCell ref="J114:J117"/>
    <mergeCell ref="K114:K117"/>
    <mergeCell ref="L114:L117"/>
    <mergeCell ref="V114:V117"/>
    <mergeCell ref="W114:W117"/>
    <mergeCell ref="X114:X117"/>
    <mergeCell ref="Y114:Y117"/>
    <mergeCell ref="Z114:Z117"/>
    <mergeCell ref="AA114:AA117"/>
    <mergeCell ref="AB114:AB117"/>
    <mergeCell ref="AC114:AC117"/>
    <mergeCell ref="J110:J113"/>
    <mergeCell ref="K110:K113"/>
    <mergeCell ref="L118:L121"/>
    <mergeCell ref="V118:V121"/>
    <mergeCell ref="W118:W121"/>
    <mergeCell ref="X118:X121"/>
    <mergeCell ref="Y118:Y121"/>
    <mergeCell ref="Z118:Z121"/>
    <mergeCell ref="AA118:AA121"/>
    <mergeCell ref="A118:A121"/>
    <mergeCell ref="B118:B121"/>
    <mergeCell ref="C118:C121"/>
    <mergeCell ref="D118:D121"/>
    <mergeCell ref="E118:E121"/>
    <mergeCell ref="F118:F121"/>
    <mergeCell ref="G118:G121"/>
    <mergeCell ref="H118:H121"/>
    <mergeCell ref="I118:I121"/>
    <mergeCell ref="AB118:AB121"/>
    <mergeCell ref="AC118:AC121"/>
    <mergeCell ref="A122:A125"/>
    <mergeCell ref="B122:B125"/>
    <mergeCell ref="C122:C125"/>
    <mergeCell ref="D122:D125"/>
    <mergeCell ref="E122:E125"/>
    <mergeCell ref="F122:F125"/>
    <mergeCell ref="G122:G125"/>
    <mergeCell ref="H122:H125"/>
    <mergeCell ref="I122:I125"/>
    <mergeCell ref="J122:J125"/>
    <mergeCell ref="K122:K125"/>
    <mergeCell ref="L122:L125"/>
    <mergeCell ref="V122:V125"/>
    <mergeCell ref="W122:W125"/>
    <mergeCell ref="X122:X125"/>
    <mergeCell ref="Y122:Y125"/>
    <mergeCell ref="Z122:Z125"/>
    <mergeCell ref="AA122:AA125"/>
    <mergeCell ref="AB122:AB125"/>
    <mergeCell ref="AC122:AC125"/>
    <mergeCell ref="J118:J121"/>
    <mergeCell ref="K118:K121"/>
    <mergeCell ref="L126:L129"/>
    <mergeCell ref="V126:V129"/>
    <mergeCell ref="W126:W129"/>
    <mergeCell ref="X126:X129"/>
    <mergeCell ref="Y126:Y129"/>
    <mergeCell ref="Z126:Z129"/>
    <mergeCell ref="AA126:AA129"/>
    <mergeCell ref="A126:A129"/>
    <mergeCell ref="B126:B129"/>
    <mergeCell ref="C126:C129"/>
    <mergeCell ref="D126:D129"/>
    <mergeCell ref="E126:E129"/>
    <mergeCell ref="F126:F129"/>
    <mergeCell ref="G126:G129"/>
    <mergeCell ref="H126:H129"/>
    <mergeCell ref="I126:I129"/>
    <mergeCell ref="AB126:AB129"/>
    <mergeCell ref="AC126:AC129"/>
    <mergeCell ref="A130:A133"/>
    <mergeCell ref="B130:B133"/>
    <mergeCell ref="C130:C133"/>
    <mergeCell ref="D130:D133"/>
    <mergeCell ref="E130:E133"/>
    <mergeCell ref="F130:F133"/>
    <mergeCell ref="G130:G133"/>
    <mergeCell ref="H130:H133"/>
    <mergeCell ref="I130:I133"/>
    <mergeCell ref="J130:J133"/>
    <mergeCell ref="K130:K133"/>
    <mergeCell ref="L130:L133"/>
    <mergeCell ref="V130:V133"/>
    <mergeCell ref="W130:W133"/>
    <mergeCell ref="X130:X133"/>
    <mergeCell ref="Y130:Y133"/>
    <mergeCell ref="Z130:Z133"/>
    <mergeCell ref="AA130:AA133"/>
    <mergeCell ref="AB130:AB133"/>
    <mergeCell ref="AC130:AC133"/>
    <mergeCell ref="J126:J129"/>
    <mergeCell ref="K126:K129"/>
    <mergeCell ref="L134:L137"/>
    <mergeCell ref="V134:V137"/>
    <mergeCell ref="W134:W137"/>
    <mergeCell ref="X134:X137"/>
    <mergeCell ref="Y134:Y137"/>
    <mergeCell ref="Z134:Z137"/>
    <mergeCell ref="AA134:AA137"/>
    <mergeCell ref="A134:A137"/>
    <mergeCell ref="B134:B137"/>
    <mergeCell ref="C134:C137"/>
    <mergeCell ref="D134:D137"/>
    <mergeCell ref="E134:E137"/>
    <mergeCell ref="F134:F137"/>
    <mergeCell ref="G134:G137"/>
    <mergeCell ref="H134:H137"/>
    <mergeCell ref="I134:I137"/>
    <mergeCell ref="AB134:AB137"/>
    <mergeCell ref="AC134:AC137"/>
    <mergeCell ref="A138:A141"/>
    <mergeCell ref="B138:B141"/>
    <mergeCell ref="C138:C141"/>
    <mergeCell ref="D138:D141"/>
    <mergeCell ref="E138:E141"/>
    <mergeCell ref="F138:F141"/>
    <mergeCell ref="G138:G141"/>
    <mergeCell ref="H138:H141"/>
    <mergeCell ref="I138:I141"/>
    <mergeCell ref="J138:J141"/>
    <mergeCell ref="K138:K141"/>
    <mergeCell ref="L138:L141"/>
    <mergeCell ref="V138:V141"/>
    <mergeCell ref="W138:W141"/>
    <mergeCell ref="X138:X141"/>
    <mergeCell ref="Y138:Y141"/>
    <mergeCell ref="Z138:Z141"/>
    <mergeCell ref="AA138:AA141"/>
    <mergeCell ref="AB138:AB141"/>
    <mergeCell ref="AC138:AC141"/>
    <mergeCell ref="J134:J137"/>
    <mergeCell ref="K134:K137"/>
  </mergeCells>
  <phoneticPr fontId="8" type="noConversion"/>
  <conditionalFormatting sqref="I14:I141 W14:W141">
    <cfRule type="containsText" dxfId="31" priority="15" operator="containsText" text="muy alta">
      <formula>NOT(ISERROR(SEARCH("muy alta",I14)))</formula>
    </cfRule>
    <cfRule type="containsText" dxfId="30" priority="16" operator="containsText" text="Alta">
      <formula>NOT(ISERROR(SEARCH("Alta",I14)))</formula>
    </cfRule>
    <cfRule type="containsText" dxfId="29" priority="17" operator="containsText" text="media">
      <formula>NOT(ISERROR(SEARCH("media",I14)))</formula>
    </cfRule>
    <cfRule type="containsText" dxfId="28" priority="18" operator="containsText" text="muy baja">
      <formula>NOT(ISERROR(SEARCH("muy baja",I14)))</formula>
    </cfRule>
    <cfRule type="containsText" dxfId="27" priority="19" operator="containsText" text="baja">
      <formula>NOT(ISERROR(SEARCH("baja",I14)))</formula>
    </cfRule>
  </conditionalFormatting>
  <conditionalFormatting sqref="K14:K141 Y14:Y141">
    <cfRule type="containsText" dxfId="26" priority="20" operator="containsText" text="catastrófico">
      <formula>NOT(ISERROR(SEARCH("catastrófico",K14)))</formula>
    </cfRule>
    <cfRule type="containsText" dxfId="25" priority="21" operator="containsText" text="mayor">
      <formula>NOT(ISERROR(SEARCH("mayor",K14)))</formula>
    </cfRule>
    <cfRule type="containsText" dxfId="24" priority="22" operator="containsText" text="moderado">
      <formula>NOT(ISERROR(SEARCH("moderado",K14)))</formula>
    </cfRule>
    <cfRule type="containsText" dxfId="23" priority="23" operator="containsText" text="menor">
      <formula>NOT(ISERROR(SEARCH("menor",K14)))</formula>
    </cfRule>
    <cfRule type="containsText" dxfId="22" priority="24" operator="containsText" text="insignificante">
      <formula>NOT(ISERROR(SEARCH("insignificante",K14)))</formula>
    </cfRule>
  </conditionalFormatting>
  <conditionalFormatting sqref="L14 L18 L22 L26 L30 L34 L38 L42 L46 L50 L54 L58 L62 L66 L70 L74 L78 L82 L86 L90 L94 L98 L102 L106 L110 L114 L118 L122 L126 L130 L134 L138">
    <cfRule type="containsText" dxfId="21" priority="116" operator="containsText" text="BAJA">
      <formula>NOT(ISERROR(SEARCH("BAJA",L14)))</formula>
    </cfRule>
    <cfRule type="containsText" dxfId="20" priority="117" operator="containsText" text="MODERADA">
      <formula>NOT(ISERROR(SEARCH("MODERADA",L14)))</formula>
    </cfRule>
    <cfRule type="containsText" dxfId="19" priority="118" operator="containsText" text="ALTA">
      <formula>NOT(ISERROR(SEARCH("ALTA",L14)))</formula>
    </cfRule>
    <cfRule type="containsText" dxfId="18" priority="119" operator="containsText" text="EXTREMA">
      <formula>NOT(ISERROR(SEARCH("EXTREMA",L14)))</formula>
    </cfRule>
  </conditionalFormatting>
  <conditionalFormatting sqref="S14:W141">
    <cfRule type="containsText" dxfId="17" priority="96" operator="containsText" text="Más que regular">
      <formula>NOT(ISERROR(SEARCH("Más que regular",S14)))</formula>
    </cfRule>
    <cfRule type="containsText" dxfId="16" priority="97" operator="containsText" text="Inexistente">
      <formula>NOT(ISERROR(SEARCH("Inexistente",S14)))</formula>
    </cfRule>
    <cfRule type="containsText" dxfId="15" priority="98" operator="containsText" text="Deficiente">
      <formula>NOT(ISERROR(SEARCH("Deficiente",S14)))</formula>
    </cfRule>
    <cfRule type="containsText" dxfId="14" priority="99" operator="containsText" text="Regular">
      <formula>NOT(ISERROR(SEARCH("Regular",S14)))</formula>
    </cfRule>
    <cfRule type="containsText" dxfId="13" priority="101" operator="containsText" text="óptimo">
      <formula>NOT(ISERROR(SEARCH("óptimo",S14)))</formula>
    </cfRule>
    <cfRule type="containsText" dxfId="12" priority="102" operator="containsText" text="Bueno">
      <formula>NOT(ISERROR(SEARCH("Bueno",S14)))</formula>
    </cfRule>
    <cfRule type="containsText" dxfId="11" priority="107" operator="containsText" text="optimo">
      <formula>NOT(ISERROR(SEARCH("optimo",S14)))</formula>
    </cfRule>
  </conditionalFormatting>
  <conditionalFormatting sqref="Z14 Z18 Z22 Z26 Z30 Z34 Z38 Z42 Z46 Z50 Z54 Z58 Z62 Z66 Z70 Z74 Z78 Z82 Z86 Z90 Z94 Z98 Z102 Z106 Z110 Z114 Z118 Z122 Z126 Z130 Z134 Z138">
    <cfRule type="containsText" dxfId="10" priority="11" operator="containsText" text="BAJA">
      <formula>NOT(ISERROR(SEARCH("BAJA",Z14)))</formula>
    </cfRule>
    <cfRule type="containsText" dxfId="9" priority="12" operator="containsText" text="MODERADA">
      <formula>NOT(ISERROR(SEARCH("MODERADA",Z14)))</formula>
    </cfRule>
    <cfRule type="containsText" dxfId="8" priority="13" operator="containsText" text="ALTA">
      <formula>NOT(ISERROR(SEARCH("ALTA",Z14)))</formula>
    </cfRule>
    <cfRule type="containsText" dxfId="7" priority="14" operator="containsText" text="EXTREMA">
      <formula>NOT(ISERROR(SEARCH("EXTREMA",Z14)))</formula>
    </cfRule>
  </conditionalFormatting>
  <dataValidations count="1">
    <dataValidation type="list" allowBlank="1" showInputMessage="1" showErrorMessage="1" sqref="AA14:AA141" xr:uid="{B092C948-A6B2-4D82-8AFD-EDC2748E560B}">
      <formula1>"Evitar, Reducir, Compartir o Transferir, Asumir"</formula1>
    </dataValidation>
  </dataValidations>
  <pageMargins left="0.7" right="0.7" top="0.75" bottom="0.75" header="0.3" footer="0.3"/>
  <pageSetup scale="73" orientation="landscape" r:id="rId1"/>
  <rowBreaks count="1" manualBreakCount="1">
    <brk id="17" max="16383" man="1"/>
  </rowBreaks>
  <colBreaks count="3" manualBreakCount="3">
    <brk id="9" max="1048575" man="1"/>
    <brk id="15" max="1048575" man="1"/>
    <brk id="27" max="1048575" man="1"/>
  </colBreaks>
  <ignoredErrors>
    <ignoredError sqref="K15:K17" unlockedFormula="1"/>
  </ignoredError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AAB43F0F-2A68-4377-B4DD-24970EF0162F}">
          <x14:formula1>
            <xm:f>LISTAS!$B$2:$B$59</xm:f>
          </x14:formula1>
          <xm:sqref>A8:B8</xm:sqref>
        </x14:dataValidation>
        <x14:dataValidation type="list" allowBlank="1" showInputMessage="1" showErrorMessage="1" xr:uid="{00B139CC-8A44-412E-8DDA-81480EBEC256}">
          <x14:formula1>
            <xm:f>LISTAS!$J$3:$J$5</xm:f>
          </x14:formula1>
          <xm:sqref>P14:P141</xm:sqref>
        </x14:dataValidation>
        <x14:dataValidation type="list" allowBlank="1" showInputMessage="1" showErrorMessage="1" xr:uid="{9FAA852C-CECE-4D52-8A24-4FCF54DC6EB2}">
          <x14:formula1>
            <xm:f>LISTAS!$K$3:$K$5</xm:f>
          </x14:formula1>
          <xm:sqref>Q14:Q141</xm:sqref>
        </x14:dataValidation>
        <x14:dataValidation type="list" allowBlank="1" showInputMessage="1" showErrorMessage="1" xr:uid="{1096D65C-5979-407F-8EE7-EDF823491362}">
          <x14:formula1>
            <xm:f>LISTAS!$D$2:$D$6</xm:f>
          </x14:formula1>
          <xm:sqref>B14:B25</xm:sqref>
        </x14:dataValidation>
        <x14:dataValidation type="list" allowBlank="1" showInputMessage="1" showErrorMessage="1" xr:uid="{74531654-FD96-49C2-AEB3-0FA44EA5DFFA}">
          <x14:formula1>
            <xm:f>LISTAS!$F$3:$F$7</xm:f>
          </x14:formula1>
          <xm:sqref>J14:J141</xm:sqref>
        </x14:dataValidation>
        <x14:dataValidation type="list" allowBlank="1" showInputMessage="1" showErrorMessage="1" xr:uid="{C67DDBE4-DC1E-4991-BA4C-5D3D5AF7E357}">
          <x14:formula1>
            <xm:f>LISTAS!$H$3:$H$7</xm:f>
          </x14:formula1>
          <xm:sqref>H14:H141</xm:sqref>
        </x14:dataValidation>
        <x14:dataValidation type="list" allowBlank="1" showInputMessage="1" showErrorMessage="1" xr:uid="{5BE63F81-6D33-4DE6-A4AB-0586F2E284ED}">
          <x14:formula1>
            <xm:f>LISTAS!$E$2:$E$8</xm:f>
          </x14:formula1>
          <xm:sqref>E14:E141</xm:sqref>
        </x14:dataValidation>
        <x14:dataValidation type="list" allowBlank="1" showInputMessage="1" showErrorMessage="1" xr:uid="{47F2B347-861A-46A0-B2EB-0B6F8D2B6227}">
          <x14:formula1>
            <xm:f>LISTAS!$L$3:$L$4</xm:f>
          </x14:formula1>
          <xm:sqref>Q14:R141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6ADE5-6E55-49EE-A736-00578C7B91F7}">
  <sheetPr>
    <tabColor rgb="FFFFC000"/>
  </sheetPr>
  <dimension ref="A1:K54"/>
  <sheetViews>
    <sheetView showGridLines="0" topLeftCell="A3" zoomScale="120" zoomScaleNormal="120" workbookViewId="0">
      <selection activeCell="H14" sqref="H14"/>
    </sheetView>
  </sheetViews>
  <sheetFormatPr baseColWidth="10" defaultColWidth="11.453125" defaultRowHeight="14.5" x14ac:dyDescent="0.35"/>
  <cols>
    <col min="1" max="1" width="17" style="45" customWidth="1"/>
    <col min="2" max="2" width="14.1796875" style="45" customWidth="1"/>
    <col min="3" max="7" width="20.1796875" style="45" customWidth="1"/>
    <col min="8" max="8" width="12.1796875" style="45" customWidth="1"/>
    <col min="9" max="9" width="18.81640625" style="45" bestFit="1" customWidth="1"/>
    <col min="10" max="11" width="11.453125" style="45"/>
    <col min="12" max="12" width="13.7265625" style="45" bestFit="1" customWidth="1"/>
    <col min="13" max="13" width="5.1796875" style="45" bestFit="1" customWidth="1"/>
    <col min="14" max="14" width="14.453125" style="45" bestFit="1" customWidth="1"/>
    <col min="15" max="16384" width="11.453125" style="45"/>
  </cols>
  <sheetData>
    <row r="1" spans="1:7" ht="15" customHeight="1" x14ac:dyDescent="0.35">
      <c r="A1" s="222" t="s">
        <v>255</v>
      </c>
      <c r="B1" s="223"/>
      <c r="C1" s="223"/>
      <c r="D1" s="223"/>
      <c r="E1" s="223"/>
      <c r="F1" s="223"/>
      <c r="G1" s="224"/>
    </row>
    <row r="2" spans="1:7" ht="40.5" customHeight="1" x14ac:dyDescent="0.35">
      <c r="A2" s="60" t="s">
        <v>159</v>
      </c>
      <c r="B2" s="225" t="s">
        <v>286</v>
      </c>
      <c r="C2" s="225"/>
      <c r="D2" s="225"/>
      <c r="E2" s="225"/>
      <c r="F2" s="225"/>
      <c r="G2" s="226"/>
    </row>
    <row r="3" spans="1:7" ht="45" customHeight="1" x14ac:dyDescent="0.35">
      <c r="A3" s="60" t="s">
        <v>160</v>
      </c>
      <c r="B3" s="225" t="s">
        <v>284</v>
      </c>
      <c r="C3" s="225"/>
      <c r="D3" s="225"/>
      <c r="E3" s="225"/>
      <c r="F3" s="225"/>
      <c r="G3" s="226"/>
    </row>
    <row r="4" spans="1:7" ht="25.5" customHeight="1" x14ac:dyDescent="0.35">
      <c r="A4" s="60" t="s">
        <v>7</v>
      </c>
      <c r="B4" s="225" t="s">
        <v>285</v>
      </c>
      <c r="C4" s="225"/>
      <c r="D4" s="225"/>
      <c r="E4" s="225"/>
      <c r="F4" s="225"/>
      <c r="G4" s="226"/>
    </row>
    <row r="5" spans="1:7" ht="27.75" customHeight="1" x14ac:dyDescent="0.35">
      <c r="A5" s="60" t="s">
        <v>6</v>
      </c>
      <c r="B5" s="225" t="s">
        <v>309</v>
      </c>
      <c r="C5" s="225"/>
      <c r="D5" s="225"/>
      <c r="E5" s="225"/>
      <c r="F5" s="225"/>
      <c r="G5" s="226"/>
    </row>
    <row r="6" spans="1:7" ht="72" customHeight="1" thickBot="1" x14ac:dyDescent="0.4">
      <c r="A6" s="61" t="s">
        <v>161</v>
      </c>
      <c r="B6" s="227" t="s">
        <v>310</v>
      </c>
      <c r="C6" s="227"/>
      <c r="D6" s="227"/>
      <c r="E6" s="227"/>
      <c r="F6" s="227"/>
      <c r="G6" s="228"/>
    </row>
    <row r="7" spans="1:7" ht="15" thickBot="1" x14ac:dyDescent="0.4"/>
    <row r="8" spans="1:7" ht="15.75" customHeight="1" x14ac:dyDescent="0.35">
      <c r="A8" s="229" t="s">
        <v>257</v>
      </c>
      <c r="B8" s="230"/>
      <c r="C8" s="230"/>
      <c r="D8" s="230"/>
      <c r="E8" s="230"/>
      <c r="F8" s="230"/>
      <c r="G8" s="231"/>
    </row>
    <row r="9" spans="1:7" ht="39" customHeight="1" x14ac:dyDescent="0.35">
      <c r="A9" s="62" t="s">
        <v>287</v>
      </c>
      <c r="B9" s="220" t="s">
        <v>296</v>
      </c>
      <c r="C9" s="220"/>
      <c r="D9" s="220"/>
      <c r="E9" s="220"/>
      <c r="F9" s="220"/>
      <c r="G9" s="221"/>
    </row>
    <row r="10" spans="1:7" x14ac:dyDescent="0.35">
      <c r="A10" s="62" t="s">
        <v>288</v>
      </c>
      <c r="B10" s="220" t="s">
        <v>294</v>
      </c>
      <c r="C10" s="220"/>
      <c r="D10" s="220"/>
      <c r="E10" s="220"/>
      <c r="F10" s="220"/>
      <c r="G10" s="221"/>
    </row>
    <row r="11" spans="1:7" ht="35.25" customHeight="1" x14ac:dyDescent="0.35">
      <c r="A11" s="62" t="s">
        <v>289</v>
      </c>
      <c r="B11" s="220" t="s">
        <v>295</v>
      </c>
      <c r="C11" s="220"/>
      <c r="D11" s="220"/>
      <c r="E11" s="220"/>
      <c r="F11" s="220"/>
      <c r="G11" s="221"/>
    </row>
    <row r="12" spans="1:7" ht="27.75" customHeight="1" x14ac:dyDescent="0.35">
      <c r="A12" s="62" t="s">
        <v>290</v>
      </c>
      <c r="B12" s="220" t="s">
        <v>299</v>
      </c>
      <c r="C12" s="220"/>
      <c r="D12" s="220"/>
      <c r="E12" s="220"/>
      <c r="F12" s="220"/>
      <c r="G12" s="221"/>
    </row>
    <row r="13" spans="1:7" ht="38.25" customHeight="1" x14ac:dyDescent="0.35">
      <c r="A13" s="62" t="s">
        <v>291</v>
      </c>
      <c r="B13" s="220" t="s">
        <v>297</v>
      </c>
      <c r="C13" s="220"/>
      <c r="D13" s="220"/>
      <c r="E13" s="220"/>
      <c r="F13" s="220"/>
      <c r="G13" s="221"/>
    </row>
    <row r="14" spans="1:7" ht="24.75" customHeight="1" x14ac:dyDescent="0.35">
      <c r="A14" s="62" t="s">
        <v>292</v>
      </c>
      <c r="B14" s="220" t="s">
        <v>300</v>
      </c>
      <c r="C14" s="220"/>
      <c r="D14" s="220"/>
      <c r="E14" s="220"/>
      <c r="F14" s="220"/>
      <c r="G14" s="221"/>
    </row>
    <row r="15" spans="1:7" ht="30" customHeight="1" thickBot="1" x14ac:dyDescent="0.4">
      <c r="A15" s="63" t="s">
        <v>293</v>
      </c>
      <c r="B15" s="247" t="s">
        <v>298</v>
      </c>
      <c r="C15" s="247"/>
      <c r="D15" s="247"/>
      <c r="E15" s="247"/>
      <c r="F15" s="247"/>
      <c r="G15" s="248"/>
    </row>
    <row r="16" spans="1:7" ht="15" thickBot="1" x14ac:dyDescent="0.4"/>
    <row r="17" spans="1:7" x14ac:dyDescent="0.35">
      <c r="A17" s="229" t="s">
        <v>2</v>
      </c>
      <c r="B17" s="230"/>
      <c r="C17" s="230"/>
      <c r="D17" s="230"/>
      <c r="E17" s="230"/>
      <c r="F17" s="230"/>
      <c r="G17" s="231"/>
    </row>
    <row r="18" spans="1:7" x14ac:dyDescent="0.35">
      <c r="A18" s="62" t="s">
        <v>166</v>
      </c>
      <c r="B18" s="64" t="s">
        <v>4</v>
      </c>
      <c r="C18" s="245" t="s">
        <v>3</v>
      </c>
      <c r="D18" s="245"/>
      <c r="E18" s="245"/>
      <c r="F18" s="245"/>
      <c r="G18" s="246"/>
    </row>
    <row r="19" spans="1:7" x14ac:dyDescent="0.35">
      <c r="A19" s="65" t="s">
        <v>187</v>
      </c>
      <c r="B19" s="66" t="s">
        <v>167</v>
      </c>
      <c r="C19" s="236" t="s">
        <v>168</v>
      </c>
      <c r="D19" s="236"/>
      <c r="E19" s="236"/>
      <c r="F19" s="236"/>
      <c r="G19" s="237"/>
    </row>
    <row r="20" spans="1:7" x14ac:dyDescent="0.35">
      <c r="A20" s="65" t="s">
        <v>188</v>
      </c>
      <c r="B20" s="64" t="s">
        <v>100</v>
      </c>
      <c r="C20" s="236" t="s">
        <v>169</v>
      </c>
      <c r="D20" s="236"/>
      <c r="E20" s="236"/>
      <c r="F20" s="236"/>
      <c r="G20" s="237"/>
    </row>
    <row r="21" spans="1:7" x14ac:dyDescent="0.35">
      <c r="A21" s="65" t="s">
        <v>189</v>
      </c>
      <c r="B21" s="67" t="s">
        <v>170</v>
      </c>
      <c r="C21" s="236" t="s">
        <v>171</v>
      </c>
      <c r="D21" s="236"/>
      <c r="E21" s="236"/>
      <c r="F21" s="236"/>
      <c r="G21" s="237"/>
    </row>
    <row r="22" spans="1:7" x14ac:dyDescent="0.35">
      <c r="A22" s="65" t="s">
        <v>190</v>
      </c>
      <c r="B22" s="68" t="s">
        <v>98</v>
      </c>
      <c r="C22" s="236" t="s">
        <v>172</v>
      </c>
      <c r="D22" s="236"/>
      <c r="E22" s="236"/>
      <c r="F22" s="236"/>
      <c r="G22" s="237"/>
    </row>
    <row r="23" spans="1:7" ht="15" thickBot="1" x14ac:dyDescent="0.4">
      <c r="A23" s="69" t="s">
        <v>191</v>
      </c>
      <c r="B23" s="70" t="s">
        <v>173</v>
      </c>
      <c r="C23" s="243" t="s">
        <v>174</v>
      </c>
      <c r="D23" s="243"/>
      <c r="E23" s="243"/>
      <c r="F23" s="243"/>
      <c r="G23" s="244"/>
    </row>
    <row r="24" spans="1:7" ht="15" thickBot="1" x14ac:dyDescent="0.4"/>
    <row r="25" spans="1:7" x14ac:dyDescent="0.35">
      <c r="A25" s="229" t="s">
        <v>1</v>
      </c>
      <c r="B25" s="230"/>
      <c r="C25" s="230"/>
      <c r="D25" s="230"/>
      <c r="E25" s="230"/>
      <c r="F25" s="230"/>
      <c r="G25" s="231"/>
    </row>
    <row r="26" spans="1:7" ht="24" x14ac:dyDescent="0.35">
      <c r="A26" s="71" t="s">
        <v>166</v>
      </c>
      <c r="B26" s="72" t="s">
        <v>4</v>
      </c>
      <c r="C26" s="73" t="s">
        <v>308</v>
      </c>
      <c r="D26" s="73" t="s">
        <v>258</v>
      </c>
      <c r="E26" s="73" t="s">
        <v>259</v>
      </c>
      <c r="F26" s="73" t="s">
        <v>260</v>
      </c>
      <c r="G26" s="74" t="s">
        <v>261</v>
      </c>
    </row>
    <row r="27" spans="1:7" ht="60" x14ac:dyDescent="0.35">
      <c r="A27" s="75" t="s">
        <v>187</v>
      </c>
      <c r="B27" s="66" t="s">
        <v>8</v>
      </c>
      <c r="C27" s="76" t="s">
        <v>218</v>
      </c>
      <c r="D27" s="76" t="s">
        <v>217</v>
      </c>
      <c r="E27" s="76" t="s">
        <v>219</v>
      </c>
      <c r="F27" s="76" t="s">
        <v>220</v>
      </c>
      <c r="G27" s="77" t="s">
        <v>221</v>
      </c>
    </row>
    <row r="28" spans="1:7" ht="60" x14ac:dyDescent="0.35">
      <c r="A28" s="75" t="s">
        <v>188</v>
      </c>
      <c r="B28" s="64" t="s">
        <v>262</v>
      </c>
      <c r="C28" s="76" t="s">
        <v>222</v>
      </c>
      <c r="D28" s="76" t="s">
        <v>223</v>
      </c>
      <c r="E28" s="76" t="s">
        <v>224</v>
      </c>
      <c r="F28" s="76" t="s">
        <v>225</v>
      </c>
      <c r="G28" s="77" t="s">
        <v>226</v>
      </c>
    </row>
    <row r="29" spans="1:7" ht="60" x14ac:dyDescent="0.35">
      <c r="A29" s="75" t="s">
        <v>189</v>
      </c>
      <c r="B29" s="67" t="s">
        <v>10</v>
      </c>
      <c r="C29" s="76" t="s">
        <v>239</v>
      </c>
      <c r="D29" s="76" t="s">
        <v>238</v>
      </c>
      <c r="E29" s="76" t="s">
        <v>237</v>
      </c>
      <c r="F29" s="76" t="s">
        <v>240</v>
      </c>
      <c r="G29" s="77" t="s">
        <v>231</v>
      </c>
    </row>
    <row r="30" spans="1:7" ht="72" x14ac:dyDescent="0.35">
      <c r="A30" s="75" t="s">
        <v>190</v>
      </c>
      <c r="B30" s="68" t="s">
        <v>263</v>
      </c>
      <c r="C30" s="76" t="s">
        <v>232</v>
      </c>
      <c r="D30" s="76" t="s">
        <v>233</v>
      </c>
      <c r="E30" s="76" t="s">
        <v>234</v>
      </c>
      <c r="F30" s="76" t="s">
        <v>235</v>
      </c>
      <c r="G30" s="77" t="s">
        <v>236</v>
      </c>
    </row>
    <row r="31" spans="1:7" ht="96.5" thickBot="1" x14ac:dyDescent="0.4">
      <c r="A31" s="78" t="s">
        <v>191</v>
      </c>
      <c r="B31" s="70" t="s">
        <v>12</v>
      </c>
      <c r="C31" s="79" t="s">
        <v>227</v>
      </c>
      <c r="D31" s="79" t="s">
        <v>228</v>
      </c>
      <c r="E31" s="79" t="s">
        <v>229</v>
      </c>
      <c r="F31" s="79" t="s">
        <v>230</v>
      </c>
      <c r="G31" s="80" t="s">
        <v>241</v>
      </c>
    </row>
    <row r="32" spans="1:7" ht="15" thickBot="1" x14ac:dyDescent="0.4"/>
    <row r="33" spans="1:7" x14ac:dyDescent="0.35">
      <c r="A33" s="241" t="s">
        <v>2</v>
      </c>
      <c r="B33" s="238" t="s">
        <v>1</v>
      </c>
      <c r="C33" s="239"/>
      <c r="D33" s="239"/>
      <c r="E33" s="239"/>
      <c r="F33" s="240"/>
    </row>
    <row r="34" spans="1:7" ht="24" x14ac:dyDescent="0.35">
      <c r="A34" s="242"/>
      <c r="B34" s="81" t="s">
        <v>192</v>
      </c>
      <c r="C34" s="81" t="s">
        <v>193</v>
      </c>
      <c r="D34" s="81" t="s">
        <v>194</v>
      </c>
      <c r="E34" s="81" t="s">
        <v>195</v>
      </c>
      <c r="F34" s="82" t="s">
        <v>196</v>
      </c>
    </row>
    <row r="35" spans="1:7" ht="24" x14ac:dyDescent="0.35">
      <c r="A35" s="92" t="s">
        <v>197</v>
      </c>
      <c r="B35" s="83" t="s">
        <v>97</v>
      </c>
      <c r="C35" s="84" t="s">
        <v>98</v>
      </c>
      <c r="D35" s="85" t="s">
        <v>99</v>
      </c>
      <c r="E35" s="85" t="s">
        <v>99</v>
      </c>
      <c r="F35" s="86" t="s">
        <v>99</v>
      </c>
    </row>
    <row r="36" spans="1:7" ht="24" x14ac:dyDescent="0.35">
      <c r="A36" s="92" t="s">
        <v>198</v>
      </c>
      <c r="B36" s="83" t="s">
        <v>97</v>
      </c>
      <c r="C36" s="84" t="s">
        <v>98</v>
      </c>
      <c r="D36" s="84" t="s">
        <v>98</v>
      </c>
      <c r="E36" s="85" t="s">
        <v>99</v>
      </c>
      <c r="F36" s="86" t="s">
        <v>99</v>
      </c>
    </row>
    <row r="37" spans="1:7" ht="24" x14ac:dyDescent="0.35">
      <c r="A37" s="92" t="s">
        <v>199</v>
      </c>
      <c r="B37" s="87" t="s">
        <v>100</v>
      </c>
      <c r="C37" s="83" t="s">
        <v>97</v>
      </c>
      <c r="D37" s="84" t="s">
        <v>98</v>
      </c>
      <c r="E37" s="84" t="s">
        <v>98</v>
      </c>
      <c r="F37" s="86" t="s">
        <v>99</v>
      </c>
    </row>
    <row r="38" spans="1:7" ht="24" x14ac:dyDescent="0.35">
      <c r="A38" s="92" t="s">
        <v>200</v>
      </c>
      <c r="B38" s="87" t="s">
        <v>100</v>
      </c>
      <c r="C38" s="83" t="s">
        <v>97</v>
      </c>
      <c r="D38" s="83" t="s">
        <v>97</v>
      </c>
      <c r="E38" s="84" t="s">
        <v>98</v>
      </c>
      <c r="F38" s="88" t="s">
        <v>98</v>
      </c>
    </row>
    <row r="39" spans="1:7" ht="24.5" thickBot="1" x14ac:dyDescent="0.4">
      <c r="A39" s="93" t="s">
        <v>201</v>
      </c>
      <c r="B39" s="89" t="s">
        <v>100</v>
      </c>
      <c r="C39" s="89" t="s">
        <v>100</v>
      </c>
      <c r="D39" s="89" t="s">
        <v>100</v>
      </c>
      <c r="E39" s="90" t="s">
        <v>97</v>
      </c>
      <c r="F39" s="91" t="s">
        <v>97</v>
      </c>
    </row>
    <row r="40" spans="1:7" ht="15" thickBot="1" x14ac:dyDescent="0.4"/>
    <row r="41" spans="1:7" ht="15.75" customHeight="1" x14ac:dyDescent="0.35">
      <c r="A41" s="232" t="s">
        <v>282</v>
      </c>
      <c r="B41" s="233"/>
      <c r="C41" s="233"/>
      <c r="D41" s="233"/>
      <c r="E41" s="233"/>
      <c r="F41" s="233"/>
      <c r="G41" s="234"/>
    </row>
    <row r="42" spans="1:7" x14ac:dyDescent="0.35">
      <c r="A42" s="160" t="s">
        <v>183</v>
      </c>
      <c r="B42" s="235"/>
      <c r="C42" s="235"/>
      <c r="D42" s="235"/>
      <c r="E42" s="235"/>
      <c r="F42" s="235"/>
      <c r="G42" s="55" t="s">
        <v>184</v>
      </c>
    </row>
    <row r="43" spans="1:7" ht="25.5" customHeight="1" x14ac:dyDescent="0.35">
      <c r="A43" s="94" t="s">
        <v>177</v>
      </c>
      <c r="B43" s="217" t="s">
        <v>301</v>
      </c>
      <c r="C43" s="217"/>
      <c r="D43" s="217"/>
      <c r="E43" s="217"/>
      <c r="F43" s="217"/>
      <c r="G43" s="56"/>
    </row>
    <row r="44" spans="1:7" ht="25.5" customHeight="1" x14ac:dyDescent="0.35">
      <c r="A44" s="94" t="s">
        <v>178</v>
      </c>
      <c r="B44" s="217" t="s">
        <v>302</v>
      </c>
      <c r="C44" s="217"/>
      <c r="D44" s="217"/>
      <c r="E44" s="217"/>
      <c r="F44" s="217"/>
      <c r="G44" s="56"/>
    </row>
    <row r="45" spans="1:7" ht="25.5" customHeight="1" x14ac:dyDescent="0.35">
      <c r="A45" s="94" t="s">
        <v>283</v>
      </c>
      <c r="B45" s="217" t="s">
        <v>303</v>
      </c>
      <c r="C45" s="217"/>
      <c r="D45" s="217"/>
      <c r="E45" s="217"/>
      <c r="F45" s="217"/>
      <c r="G45" s="56"/>
    </row>
    <row r="46" spans="1:7" ht="25.5" customHeight="1" x14ac:dyDescent="0.35">
      <c r="A46" s="94" t="s">
        <v>185</v>
      </c>
      <c r="B46" s="217" t="s">
        <v>304</v>
      </c>
      <c r="C46" s="217"/>
      <c r="D46" s="217"/>
      <c r="E46" s="217"/>
      <c r="F46" s="217"/>
      <c r="G46" s="56"/>
    </row>
    <row r="47" spans="1:7" ht="25.5" customHeight="1" x14ac:dyDescent="0.35">
      <c r="A47" s="94" t="s">
        <v>186</v>
      </c>
      <c r="B47" s="217" t="s">
        <v>305</v>
      </c>
      <c r="C47" s="217"/>
      <c r="D47" s="217"/>
      <c r="E47" s="217"/>
      <c r="F47" s="217"/>
      <c r="G47" s="56"/>
    </row>
    <row r="48" spans="1:7" ht="15.75" customHeight="1" thickBot="1" x14ac:dyDescent="0.4">
      <c r="A48" s="218" t="s">
        <v>281</v>
      </c>
      <c r="B48" s="219"/>
      <c r="C48" s="219"/>
      <c r="D48" s="219"/>
      <c r="E48" s="219"/>
      <c r="F48" s="219"/>
      <c r="G48" s="57">
        <f>SUM(G43:G47)</f>
        <v>0</v>
      </c>
    </row>
    <row r="50" spans="1:11" x14ac:dyDescent="0.35">
      <c r="A50" s="215" t="s">
        <v>216</v>
      </c>
      <c r="B50" s="216"/>
      <c r="C50" s="216"/>
      <c r="D50" s="216"/>
      <c r="E50" s="216"/>
      <c r="F50" s="216"/>
      <c r="G50" s="216"/>
      <c r="H50" s="216"/>
      <c r="I50" s="216"/>
      <c r="J50" s="216"/>
      <c r="K50" s="216"/>
    </row>
    <row r="51" spans="1:11" ht="60" x14ac:dyDescent="0.35">
      <c r="A51" s="95" t="s">
        <v>202</v>
      </c>
      <c r="B51" s="95" t="s">
        <v>203</v>
      </c>
      <c r="C51" s="95" t="s">
        <v>204</v>
      </c>
      <c r="D51" s="95" t="s">
        <v>205</v>
      </c>
      <c r="E51" s="95" t="s">
        <v>206</v>
      </c>
      <c r="F51" s="95" t="s">
        <v>207</v>
      </c>
      <c r="G51" s="95" t="s">
        <v>208</v>
      </c>
      <c r="H51" s="95" t="s">
        <v>248</v>
      </c>
      <c r="I51" s="95" t="s">
        <v>249</v>
      </c>
      <c r="J51" s="95" t="s">
        <v>250</v>
      </c>
      <c r="K51" s="95" t="s">
        <v>249</v>
      </c>
    </row>
    <row r="52" spans="1:11" x14ac:dyDescent="0.35">
      <c r="A52" s="58"/>
      <c r="B52" s="59"/>
      <c r="C52" s="96" t="str">
        <f>IFERROR(IF(B52&lt;&gt;"",A52-(A52*B52),"")," ")</f>
        <v/>
      </c>
      <c r="D52" s="59"/>
      <c r="E52" s="96" t="str">
        <f>IFERROR(IF(D52&lt;&gt;"",C52-(C52*D52),"")," ")</f>
        <v/>
      </c>
      <c r="F52" s="59"/>
      <c r="G52" s="96" t="str">
        <f>IFERROR(IF(F52&lt;&gt;"",E52-(E52*F52),"")," ")</f>
        <v/>
      </c>
      <c r="H52" s="59"/>
      <c r="I52" s="96" t="str">
        <f>IFERROR(IF(H52&lt;&gt;"",G52-(G52*H52),"")," ")</f>
        <v/>
      </c>
      <c r="J52" s="59"/>
      <c r="K52" s="96" t="str">
        <f>IFERROR(IF(J52&lt;&gt;"",I52-(I52*J52),"")," ")</f>
        <v/>
      </c>
    </row>
    <row r="53" spans="1:11" ht="48" x14ac:dyDescent="0.35">
      <c r="A53" s="95" t="s">
        <v>209</v>
      </c>
      <c r="B53" s="95" t="s">
        <v>210</v>
      </c>
      <c r="C53" s="95" t="s">
        <v>211</v>
      </c>
      <c r="D53" s="95" t="s">
        <v>212</v>
      </c>
      <c r="E53" s="95" t="s">
        <v>213</v>
      </c>
      <c r="F53" s="95" t="s">
        <v>214</v>
      </c>
      <c r="G53" s="95" t="s">
        <v>215</v>
      </c>
      <c r="H53" s="95" t="s">
        <v>251</v>
      </c>
      <c r="I53" s="95" t="s">
        <v>252</v>
      </c>
      <c r="J53" s="95" t="s">
        <v>253</v>
      </c>
      <c r="K53" s="95" t="s">
        <v>254</v>
      </c>
    </row>
    <row r="54" spans="1:11" x14ac:dyDescent="0.35">
      <c r="A54" s="58"/>
      <c r="B54" s="59"/>
      <c r="C54" s="96" t="str">
        <f>IF(B54&lt;&gt;"",A54-(A54*B54),"")</f>
        <v/>
      </c>
      <c r="D54" s="59"/>
      <c r="E54" s="96" t="str">
        <f>IF(D54&lt;&gt;"",C54-(C54*D54),"")</f>
        <v/>
      </c>
      <c r="F54" s="59"/>
      <c r="G54" s="96" t="str">
        <f>IF(F54&lt;&gt;"",E54-(E54*F54),"")</f>
        <v/>
      </c>
      <c r="H54" s="59"/>
      <c r="I54" s="96"/>
      <c r="J54" s="59"/>
      <c r="K54" s="96"/>
    </row>
  </sheetData>
  <sheetProtection algorithmName="SHA-512" hashValue="ODdBU9nIkstMBdv2d9+qYJLUsskxsnDirvjSL0NOk84NzettTAoe1QOLxuZ7JO5pm8eM0cggT/1mATs9f1tWmA==" saltValue="4WMt6Cc1S+efCHRjzbzG5A==" spinCount="100000" sheet="1" objects="1" scenarios="1" formatCells="0" selectLockedCells="1"/>
  <protectedRanges>
    <protectedRange sqref="G43:G47 I43:I47" name="Rango1"/>
    <protectedRange sqref="A52:B52 D52 F52 A54:B54 D54 F54 H52 J52" name="Rango1_1"/>
  </protectedRanges>
  <mergeCells count="33">
    <mergeCell ref="C18:G18"/>
    <mergeCell ref="A17:G17"/>
    <mergeCell ref="B14:G14"/>
    <mergeCell ref="B15:G15"/>
    <mergeCell ref="C19:G19"/>
    <mergeCell ref="C20:G20"/>
    <mergeCell ref="C21:G21"/>
    <mergeCell ref="B33:F33"/>
    <mergeCell ref="A33:A34"/>
    <mergeCell ref="A25:G25"/>
    <mergeCell ref="C22:G22"/>
    <mergeCell ref="C23:G23"/>
    <mergeCell ref="B43:F43"/>
    <mergeCell ref="B45:F45"/>
    <mergeCell ref="B44:F44"/>
    <mergeCell ref="B46:F46"/>
    <mergeCell ref="A42:F42"/>
    <mergeCell ref="A50:K50"/>
    <mergeCell ref="B47:F47"/>
    <mergeCell ref="A48:F48"/>
    <mergeCell ref="B13:G13"/>
    <mergeCell ref="A1:G1"/>
    <mergeCell ref="B2:G2"/>
    <mergeCell ref="B6:G6"/>
    <mergeCell ref="B5:G5"/>
    <mergeCell ref="B4:G4"/>
    <mergeCell ref="B3:G3"/>
    <mergeCell ref="A8:G8"/>
    <mergeCell ref="B9:G9"/>
    <mergeCell ref="B10:G10"/>
    <mergeCell ref="B11:G11"/>
    <mergeCell ref="B12:G12"/>
    <mergeCell ref="A41:G41"/>
  </mergeCells>
  <dataValidations count="5">
    <dataValidation type="list" allowBlank="1" showInputMessage="1" showErrorMessage="1" sqref="G45" xr:uid="{2AC519CC-6186-4EC5-BB6F-A43A0CB436DF}">
      <formula1>"18%,9%"</formula1>
    </dataValidation>
    <dataValidation type="list" allowBlank="1" showInputMessage="1" showErrorMessage="1" sqref="G43" xr:uid="{154BF3A1-D728-4AEE-A2FF-28ADBE6D18CE}">
      <formula1>"24%,16%,8%"</formula1>
    </dataValidation>
    <dataValidation type="list" allowBlank="1" showInputMessage="1" showErrorMessage="1" sqref="G44" xr:uid="{EC2029A2-C240-404D-9158-253497B04F3D}">
      <formula1>"9%,6%,3%"</formula1>
    </dataValidation>
    <dataValidation type="list" allowBlank="1" showInputMessage="1" showErrorMessage="1" sqref="G46" xr:uid="{F5C7B711-BB53-4BF0-A9AA-88BE182CF5B4}">
      <formula1>"5%,2%"</formula1>
    </dataValidation>
    <dataValidation type="list" allowBlank="1" showInputMessage="1" showErrorMessage="1" sqref="G47" xr:uid="{DBFC625B-C095-4EAE-A543-9F8A9B3740AC}">
      <formula1>"4%,2%"</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D7BAF-550D-4D5C-BBDC-A3E229211CB3}">
  <sheetPr>
    <tabColor rgb="FFC00000"/>
  </sheetPr>
  <dimension ref="B1:O59"/>
  <sheetViews>
    <sheetView topLeftCell="E1" workbookViewId="0">
      <selection activeCell="O15" sqref="O15"/>
    </sheetView>
  </sheetViews>
  <sheetFormatPr baseColWidth="10" defaultColWidth="11.453125" defaultRowHeight="12" x14ac:dyDescent="0.3"/>
  <cols>
    <col min="1" max="1" width="3.26953125" style="7" customWidth="1"/>
    <col min="2" max="2" width="13.453125" style="7" bestFit="1" customWidth="1"/>
    <col min="3" max="3" width="67.7265625" style="7" bestFit="1" customWidth="1"/>
    <col min="4" max="4" width="18.26953125" style="7" bestFit="1" customWidth="1"/>
    <col min="5" max="5" width="32.1796875" style="7" bestFit="1" customWidth="1"/>
    <col min="6" max="6" width="13.7265625" style="7" bestFit="1" customWidth="1"/>
    <col min="7" max="7" width="11.81640625" style="7" bestFit="1" customWidth="1"/>
    <col min="8" max="8" width="18.1796875" style="7" bestFit="1" customWidth="1"/>
    <col min="9" max="9" width="15.453125" style="7" bestFit="1" customWidth="1"/>
    <col min="10" max="11" width="13.81640625" style="7" bestFit="1" customWidth="1"/>
    <col min="12" max="12" width="16.81640625" style="7" bestFit="1" customWidth="1"/>
    <col min="13" max="13" width="13.54296875" style="7" bestFit="1" customWidth="1"/>
    <col min="14" max="14" width="29" style="7" bestFit="1" customWidth="1"/>
    <col min="15" max="15" width="13.54296875" style="7" bestFit="1" customWidth="1"/>
    <col min="16" max="16" width="10.54296875" style="7" customWidth="1"/>
    <col min="17" max="18" width="11.453125" style="7"/>
    <col min="19" max="19" width="13.54296875" style="7" bestFit="1" customWidth="1"/>
    <col min="20" max="16384" width="11.453125" style="7"/>
  </cols>
  <sheetData>
    <row r="1" spans="2:15" x14ac:dyDescent="0.3">
      <c r="B1" s="15" t="s">
        <v>23</v>
      </c>
      <c r="C1" s="15" t="s">
        <v>24</v>
      </c>
      <c r="D1" s="15" t="s">
        <v>162</v>
      </c>
      <c r="E1" s="15" t="s">
        <v>279</v>
      </c>
      <c r="F1" s="249" t="s">
        <v>1</v>
      </c>
      <c r="G1" s="249"/>
      <c r="H1" s="249" t="s">
        <v>2</v>
      </c>
      <c r="I1" s="249"/>
      <c r="J1" s="249" t="s">
        <v>182</v>
      </c>
      <c r="K1" s="249"/>
      <c r="L1" s="249"/>
      <c r="M1" s="249"/>
    </row>
    <row r="2" spans="2:15" x14ac:dyDescent="0.3">
      <c r="B2" s="16" t="s">
        <v>29</v>
      </c>
      <c r="C2" s="16" t="s">
        <v>107</v>
      </c>
      <c r="D2" s="7" t="s">
        <v>159</v>
      </c>
      <c r="E2" s="7" t="s">
        <v>287</v>
      </c>
      <c r="F2" s="8" t="s">
        <v>166</v>
      </c>
      <c r="G2" s="8" t="s">
        <v>4</v>
      </c>
      <c r="H2" s="8" t="s">
        <v>166</v>
      </c>
      <c r="I2" s="8" t="s">
        <v>4</v>
      </c>
      <c r="J2" s="15" t="s">
        <v>177</v>
      </c>
      <c r="K2" s="15" t="s">
        <v>178</v>
      </c>
      <c r="L2" s="15" t="s">
        <v>179</v>
      </c>
      <c r="M2" s="15" t="s">
        <v>280</v>
      </c>
    </row>
    <row r="3" spans="2:15" x14ac:dyDescent="0.3">
      <c r="B3" s="16" t="s">
        <v>42</v>
      </c>
      <c r="C3" s="16" t="s">
        <v>120</v>
      </c>
      <c r="D3" s="7" t="s">
        <v>160</v>
      </c>
      <c r="E3" s="7" t="s">
        <v>288</v>
      </c>
      <c r="F3" s="9">
        <v>0.2</v>
      </c>
      <c r="G3" s="7" t="s">
        <v>8</v>
      </c>
      <c r="H3" s="9">
        <v>0.2</v>
      </c>
      <c r="I3" s="7" t="s">
        <v>167</v>
      </c>
      <c r="J3" s="7" t="s">
        <v>81</v>
      </c>
      <c r="K3" s="7" t="s">
        <v>17</v>
      </c>
      <c r="L3" s="7" t="s">
        <v>18</v>
      </c>
      <c r="M3" s="7" t="s">
        <v>94</v>
      </c>
    </row>
    <row r="4" spans="2:15" x14ac:dyDescent="0.3">
      <c r="B4" s="16" t="s">
        <v>30</v>
      </c>
      <c r="C4" s="16" t="s">
        <v>108</v>
      </c>
      <c r="D4" s="7" t="s">
        <v>7</v>
      </c>
      <c r="E4" s="7" t="s">
        <v>289</v>
      </c>
      <c r="F4" s="9">
        <v>0.4</v>
      </c>
      <c r="G4" s="7" t="s">
        <v>9</v>
      </c>
      <c r="H4" s="9">
        <v>0.4</v>
      </c>
      <c r="I4" s="7" t="s">
        <v>100</v>
      </c>
      <c r="J4" s="7" t="s">
        <v>82</v>
      </c>
      <c r="K4" s="7" t="s">
        <v>85</v>
      </c>
      <c r="L4" s="7" t="s">
        <v>87</v>
      </c>
      <c r="M4" s="7" t="s">
        <v>94</v>
      </c>
    </row>
    <row r="5" spans="2:15" x14ac:dyDescent="0.3">
      <c r="B5" s="16" t="s">
        <v>31</v>
      </c>
      <c r="C5" s="16" t="s">
        <v>109</v>
      </c>
      <c r="D5" s="7" t="s">
        <v>6</v>
      </c>
      <c r="E5" s="7" t="s">
        <v>290</v>
      </c>
      <c r="F5" s="9">
        <v>0.6</v>
      </c>
      <c r="G5" s="7" t="s">
        <v>10</v>
      </c>
      <c r="H5" s="9">
        <v>0.6</v>
      </c>
      <c r="I5" s="7" t="s">
        <v>170</v>
      </c>
      <c r="J5" s="7" t="s">
        <v>83</v>
      </c>
      <c r="K5" s="7" t="s">
        <v>86</v>
      </c>
      <c r="M5" s="7" t="s">
        <v>95</v>
      </c>
    </row>
    <row r="6" spans="2:15" x14ac:dyDescent="0.3">
      <c r="B6" s="16" t="s">
        <v>32</v>
      </c>
      <c r="C6" s="16" t="s">
        <v>110</v>
      </c>
      <c r="D6" s="7" t="s">
        <v>161</v>
      </c>
      <c r="E6" s="7" t="s">
        <v>291</v>
      </c>
      <c r="F6" s="9">
        <v>0.8</v>
      </c>
      <c r="G6" s="7" t="s">
        <v>11</v>
      </c>
      <c r="H6" s="9">
        <v>0.8</v>
      </c>
      <c r="I6" s="7" t="s">
        <v>98</v>
      </c>
    </row>
    <row r="7" spans="2:15" ht="14.5" x14ac:dyDescent="0.35">
      <c r="B7" s="16" t="s">
        <v>33</v>
      </c>
      <c r="C7" s="16" t="s">
        <v>111</v>
      </c>
      <c r="E7" s="7" t="s">
        <v>292</v>
      </c>
      <c r="F7" s="9">
        <v>1</v>
      </c>
      <c r="G7" s="7" t="s">
        <v>12</v>
      </c>
      <c r="H7" s="9">
        <v>1</v>
      </c>
      <c r="I7" s="7" t="s">
        <v>173</v>
      </c>
      <c r="M7"/>
      <c r="N7"/>
    </row>
    <row r="8" spans="2:15" ht="12.5" thickBot="1" x14ac:dyDescent="0.35">
      <c r="B8" s="16" t="s">
        <v>34</v>
      </c>
      <c r="C8" s="16" t="s">
        <v>112</v>
      </c>
      <c r="E8" s="7" t="s">
        <v>293</v>
      </c>
    </row>
    <row r="9" spans="2:15" x14ac:dyDescent="0.3">
      <c r="B9" s="16" t="s">
        <v>62</v>
      </c>
      <c r="C9" s="16" t="s">
        <v>139</v>
      </c>
      <c r="F9" s="27" t="s">
        <v>1</v>
      </c>
      <c r="G9" s="28" t="s">
        <v>2</v>
      </c>
      <c r="H9" s="28" t="s">
        <v>84</v>
      </c>
      <c r="I9" s="29" t="s">
        <v>5</v>
      </c>
      <c r="K9" s="27" t="s">
        <v>181</v>
      </c>
      <c r="L9" s="28" t="s">
        <v>15</v>
      </c>
      <c r="M9" s="28" t="s">
        <v>14</v>
      </c>
      <c r="N9" s="28" t="s">
        <v>93</v>
      </c>
      <c r="O9" s="29" t="s">
        <v>16</v>
      </c>
    </row>
    <row r="10" spans="2:15" ht="14" x14ac:dyDescent="0.3">
      <c r="B10" s="16" t="s">
        <v>35</v>
      </c>
      <c r="C10" s="16" t="s">
        <v>113</v>
      </c>
      <c r="F10" s="17" t="s">
        <v>12</v>
      </c>
      <c r="G10" s="18" t="s">
        <v>98</v>
      </c>
      <c r="H10" s="18" t="str">
        <f t="shared" ref="H10:H34" si="0">CONCATENATE(F10,G10)</f>
        <v>CatastróficoAlta</v>
      </c>
      <c r="I10" s="21" t="s">
        <v>99</v>
      </c>
      <c r="K10" s="13" t="s">
        <v>81</v>
      </c>
      <c r="L10" s="13" t="s">
        <v>17</v>
      </c>
      <c r="M10" s="13" t="s">
        <v>18</v>
      </c>
      <c r="N10" s="30" t="str">
        <f>K10&amp;L10&amp;M10</f>
        <v>PreventivoPermanenteAutomatizado</v>
      </c>
      <c r="O10" s="6" t="s">
        <v>88</v>
      </c>
    </row>
    <row r="11" spans="2:15" ht="14" x14ac:dyDescent="0.3">
      <c r="B11" s="16" t="s">
        <v>36</v>
      </c>
      <c r="C11" s="16" t="s">
        <v>114</v>
      </c>
      <c r="F11" s="17" t="s">
        <v>8</v>
      </c>
      <c r="G11" s="18" t="s">
        <v>98</v>
      </c>
      <c r="H11" s="18" t="str">
        <f t="shared" si="0"/>
        <v>InsignificanteAlta</v>
      </c>
      <c r="I11" s="19" t="s">
        <v>97</v>
      </c>
      <c r="K11" s="13" t="s">
        <v>81</v>
      </c>
      <c r="L11" s="13" t="s">
        <v>17</v>
      </c>
      <c r="M11" s="13" t="s">
        <v>87</v>
      </c>
      <c r="N11" s="30" t="str">
        <f t="shared" ref="N11:N27" si="1">K11&amp;L11&amp;M11</f>
        <v>PreventivoPermanenteManual</v>
      </c>
      <c r="O11" s="6" t="s">
        <v>88</v>
      </c>
    </row>
    <row r="12" spans="2:15" ht="14" x14ac:dyDescent="0.3">
      <c r="B12" s="16" t="s">
        <v>43</v>
      </c>
      <c r="C12" s="16" t="s">
        <v>121</v>
      </c>
      <c r="F12" s="17" t="s">
        <v>11</v>
      </c>
      <c r="G12" s="18" t="s">
        <v>98</v>
      </c>
      <c r="H12" s="18" t="str">
        <f t="shared" si="0"/>
        <v>MayorAlta</v>
      </c>
      <c r="I12" s="21" t="s">
        <v>99</v>
      </c>
      <c r="K12" s="13" t="s">
        <v>83</v>
      </c>
      <c r="L12" s="13" t="s">
        <v>17</v>
      </c>
      <c r="M12" s="13" t="s">
        <v>18</v>
      </c>
      <c r="N12" s="30" t="str">
        <f t="shared" si="1"/>
        <v>CorrectivoPermanenteAutomatizado</v>
      </c>
      <c r="O12" s="6" t="s">
        <v>88</v>
      </c>
    </row>
    <row r="13" spans="2:15" ht="14" x14ac:dyDescent="0.3">
      <c r="B13" s="16" t="s">
        <v>41</v>
      </c>
      <c r="C13" s="16" t="s">
        <v>119</v>
      </c>
      <c r="F13" s="17" t="s">
        <v>9</v>
      </c>
      <c r="G13" s="18" t="s">
        <v>98</v>
      </c>
      <c r="H13" s="18" t="str">
        <f t="shared" si="0"/>
        <v>MenorAlta</v>
      </c>
      <c r="I13" s="20" t="s">
        <v>98</v>
      </c>
      <c r="K13" s="13" t="s">
        <v>83</v>
      </c>
      <c r="L13" s="13" t="s">
        <v>17</v>
      </c>
      <c r="M13" s="13" t="s">
        <v>87</v>
      </c>
      <c r="N13" s="30" t="str">
        <f t="shared" si="1"/>
        <v>CorrectivoPermanenteManual</v>
      </c>
      <c r="O13" s="6" t="s">
        <v>88</v>
      </c>
    </row>
    <row r="14" spans="2:15" ht="14" x14ac:dyDescent="0.3">
      <c r="B14" s="16" t="s">
        <v>46</v>
      </c>
      <c r="C14" s="16" t="s">
        <v>124</v>
      </c>
      <c r="F14" s="17" t="s">
        <v>10</v>
      </c>
      <c r="G14" s="18" t="s">
        <v>98</v>
      </c>
      <c r="H14" s="18" t="str">
        <f t="shared" si="0"/>
        <v>ModeradoAlta</v>
      </c>
      <c r="I14" s="20" t="s">
        <v>98</v>
      </c>
      <c r="K14" s="13" t="s">
        <v>82</v>
      </c>
      <c r="L14" s="13" t="s">
        <v>17</v>
      </c>
      <c r="M14" s="13" t="s">
        <v>18</v>
      </c>
      <c r="N14" s="30" t="str">
        <f t="shared" si="1"/>
        <v>DetectivoPermanenteAutomatizado</v>
      </c>
      <c r="O14" s="6" t="s">
        <v>89</v>
      </c>
    </row>
    <row r="15" spans="2:15" ht="14" x14ac:dyDescent="0.3">
      <c r="B15" s="16" t="s">
        <v>28</v>
      </c>
      <c r="C15" s="16" t="s">
        <v>153</v>
      </c>
      <c r="F15" s="17" t="s">
        <v>12</v>
      </c>
      <c r="G15" s="18" t="s">
        <v>100</v>
      </c>
      <c r="H15" s="18" t="str">
        <f t="shared" si="0"/>
        <v>CatastróficoBaja</v>
      </c>
      <c r="I15" s="20" t="s">
        <v>98</v>
      </c>
      <c r="K15" s="13" t="s">
        <v>82</v>
      </c>
      <c r="L15" s="13" t="s">
        <v>17</v>
      </c>
      <c r="M15" s="13" t="s">
        <v>87</v>
      </c>
      <c r="N15" s="30" t="str">
        <f t="shared" si="1"/>
        <v>DetectivoPermanenteManual</v>
      </c>
      <c r="O15" s="6" t="s">
        <v>89</v>
      </c>
    </row>
    <row r="16" spans="2:15" ht="14" x14ac:dyDescent="0.3">
      <c r="B16" s="16" t="s">
        <v>39</v>
      </c>
      <c r="C16" s="16" t="s">
        <v>117</v>
      </c>
      <c r="F16" s="17" t="s">
        <v>8</v>
      </c>
      <c r="G16" s="18" t="s">
        <v>100</v>
      </c>
      <c r="H16" s="18" t="str">
        <f t="shared" si="0"/>
        <v>InsignificanteBaja</v>
      </c>
      <c r="I16" s="22" t="s">
        <v>100</v>
      </c>
      <c r="K16" s="13" t="s">
        <v>81</v>
      </c>
      <c r="L16" s="13" t="s">
        <v>85</v>
      </c>
      <c r="M16" s="13" t="s">
        <v>18</v>
      </c>
      <c r="N16" s="30" t="str">
        <f t="shared" si="1"/>
        <v>PreventivoPeriódicoAutomatizado</v>
      </c>
      <c r="O16" s="6" t="s">
        <v>89</v>
      </c>
    </row>
    <row r="17" spans="2:15" ht="14" x14ac:dyDescent="0.3">
      <c r="B17" s="16" t="s">
        <v>40</v>
      </c>
      <c r="C17" s="16" t="s">
        <v>118</v>
      </c>
      <c r="F17" s="17" t="s">
        <v>11</v>
      </c>
      <c r="G17" s="18" t="s">
        <v>100</v>
      </c>
      <c r="H17" s="18" t="str">
        <f t="shared" si="0"/>
        <v>MayorBaja</v>
      </c>
      <c r="I17" s="20" t="s">
        <v>98</v>
      </c>
      <c r="K17" s="13" t="s">
        <v>81</v>
      </c>
      <c r="L17" s="13" t="s">
        <v>85</v>
      </c>
      <c r="M17" s="13" t="s">
        <v>87</v>
      </c>
      <c r="N17" s="30" t="str">
        <f t="shared" si="1"/>
        <v>PreventivoPeriódicoManual</v>
      </c>
      <c r="O17" s="6" t="s">
        <v>89</v>
      </c>
    </row>
    <row r="18" spans="2:15" ht="14" x14ac:dyDescent="0.3">
      <c r="B18" s="16" t="s">
        <v>45</v>
      </c>
      <c r="C18" s="16" t="s">
        <v>123</v>
      </c>
      <c r="F18" s="17" t="s">
        <v>9</v>
      </c>
      <c r="G18" s="18" t="s">
        <v>100</v>
      </c>
      <c r="H18" s="18" t="str">
        <f t="shared" si="0"/>
        <v>MenorBaja</v>
      </c>
      <c r="I18" s="19" t="s">
        <v>97</v>
      </c>
      <c r="K18" s="13" t="s">
        <v>83</v>
      </c>
      <c r="L18" s="13" t="s">
        <v>85</v>
      </c>
      <c r="M18" s="13" t="s">
        <v>18</v>
      </c>
      <c r="N18" s="30" t="str">
        <f t="shared" si="1"/>
        <v>CorrectivoPeriódicoAutomatizado</v>
      </c>
      <c r="O18" s="6" t="s">
        <v>90</v>
      </c>
    </row>
    <row r="19" spans="2:15" ht="14" x14ac:dyDescent="0.3">
      <c r="B19" s="16" t="s">
        <v>38</v>
      </c>
      <c r="C19" s="16" t="s">
        <v>116</v>
      </c>
      <c r="F19" s="17" t="s">
        <v>10</v>
      </c>
      <c r="G19" s="18" t="s">
        <v>100</v>
      </c>
      <c r="H19" s="18" t="str">
        <f t="shared" si="0"/>
        <v>ModeradoBaja</v>
      </c>
      <c r="I19" s="19" t="s">
        <v>97</v>
      </c>
      <c r="K19" s="13" t="s">
        <v>83</v>
      </c>
      <c r="L19" s="13" t="s">
        <v>85</v>
      </c>
      <c r="M19" s="13" t="s">
        <v>87</v>
      </c>
      <c r="N19" s="30" t="str">
        <f t="shared" si="1"/>
        <v>CorrectivoPeriódicoManual</v>
      </c>
      <c r="O19" s="6" t="s">
        <v>90</v>
      </c>
    </row>
    <row r="20" spans="2:15" ht="14" x14ac:dyDescent="0.3">
      <c r="B20" s="16" t="s">
        <v>75</v>
      </c>
      <c r="C20" s="16" t="s">
        <v>264</v>
      </c>
      <c r="F20" s="17" t="s">
        <v>12</v>
      </c>
      <c r="G20" s="18" t="s">
        <v>170</v>
      </c>
      <c r="H20" s="18" t="str">
        <f t="shared" si="0"/>
        <v>CatastróficoMedia</v>
      </c>
      <c r="I20" s="21" t="s">
        <v>99</v>
      </c>
      <c r="K20" s="13" t="s">
        <v>82</v>
      </c>
      <c r="L20" s="13" t="s">
        <v>85</v>
      </c>
      <c r="M20" s="13" t="s">
        <v>18</v>
      </c>
      <c r="N20" s="30" t="str">
        <f t="shared" si="1"/>
        <v>DetectivoPeriódicoAutomatizado</v>
      </c>
      <c r="O20" s="6" t="s">
        <v>90</v>
      </c>
    </row>
    <row r="21" spans="2:15" ht="14" x14ac:dyDescent="0.3">
      <c r="B21" s="16" t="s">
        <v>56</v>
      </c>
      <c r="C21" s="16" t="s">
        <v>133</v>
      </c>
      <c r="F21" s="17" t="s">
        <v>8</v>
      </c>
      <c r="G21" s="18" t="s">
        <v>170</v>
      </c>
      <c r="H21" s="18" t="str">
        <f t="shared" si="0"/>
        <v>InsignificanteMedia</v>
      </c>
      <c r="I21" s="22" t="s">
        <v>100</v>
      </c>
      <c r="K21" s="13" t="s">
        <v>82</v>
      </c>
      <c r="L21" s="13" t="s">
        <v>85</v>
      </c>
      <c r="M21" s="13" t="s">
        <v>87</v>
      </c>
      <c r="N21" s="30" t="str">
        <f t="shared" si="1"/>
        <v>DetectivoPeriódicoManual</v>
      </c>
      <c r="O21" s="6" t="s">
        <v>90</v>
      </c>
    </row>
    <row r="22" spans="2:15" ht="14" x14ac:dyDescent="0.3">
      <c r="B22" s="16" t="s">
        <v>61</v>
      </c>
      <c r="C22" s="16" t="s">
        <v>138</v>
      </c>
      <c r="F22" s="17" t="s">
        <v>11</v>
      </c>
      <c r="G22" s="18" t="s">
        <v>170</v>
      </c>
      <c r="H22" s="18" t="str">
        <f t="shared" si="0"/>
        <v>MayorMedia</v>
      </c>
      <c r="I22" s="20" t="s">
        <v>98</v>
      </c>
      <c r="K22" s="13" t="s">
        <v>81</v>
      </c>
      <c r="L22" s="13" t="s">
        <v>86</v>
      </c>
      <c r="M22" s="13" t="s">
        <v>18</v>
      </c>
      <c r="N22" s="30" t="str">
        <f t="shared" si="1"/>
        <v>PreventivoOcasionalAutomatizado</v>
      </c>
      <c r="O22" s="6" t="s">
        <v>91</v>
      </c>
    </row>
    <row r="23" spans="2:15" ht="14" x14ac:dyDescent="0.3">
      <c r="B23" s="16" t="s">
        <v>48</v>
      </c>
      <c r="C23" s="16" t="s">
        <v>265</v>
      </c>
      <c r="F23" s="17" t="s">
        <v>9</v>
      </c>
      <c r="G23" s="18" t="s">
        <v>170</v>
      </c>
      <c r="H23" s="18" t="str">
        <f t="shared" si="0"/>
        <v>MenorMedia</v>
      </c>
      <c r="I23" s="19" t="s">
        <v>97</v>
      </c>
      <c r="K23" s="13" t="s">
        <v>81</v>
      </c>
      <c r="L23" s="13" t="s">
        <v>86</v>
      </c>
      <c r="M23" s="13" t="s">
        <v>87</v>
      </c>
      <c r="N23" s="30" t="str">
        <f t="shared" si="1"/>
        <v>PreventivoOcasionalManual</v>
      </c>
      <c r="O23" s="6" t="s">
        <v>91</v>
      </c>
    </row>
    <row r="24" spans="2:15" ht="14" x14ac:dyDescent="0.3">
      <c r="B24" s="16" t="s">
        <v>47</v>
      </c>
      <c r="C24" s="16" t="s">
        <v>125</v>
      </c>
      <c r="F24" s="17" t="s">
        <v>10</v>
      </c>
      <c r="G24" s="18" t="s">
        <v>170</v>
      </c>
      <c r="H24" s="18" t="str">
        <f t="shared" si="0"/>
        <v>ModeradoMedia</v>
      </c>
      <c r="I24" s="20" t="s">
        <v>98</v>
      </c>
      <c r="K24" s="13" t="s">
        <v>83</v>
      </c>
      <c r="L24" s="13" t="s">
        <v>86</v>
      </c>
      <c r="M24" s="13" t="s">
        <v>18</v>
      </c>
      <c r="N24" s="30" t="str">
        <f t="shared" si="1"/>
        <v>CorrectivoOcasionalAutomatizado</v>
      </c>
      <c r="O24" s="6" t="s">
        <v>91</v>
      </c>
    </row>
    <row r="25" spans="2:15" ht="14" x14ac:dyDescent="0.3">
      <c r="B25" s="16" t="s">
        <v>63</v>
      </c>
      <c r="C25" s="16" t="s">
        <v>140</v>
      </c>
      <c r="F25" s="17" t="s">
        <v>12</v>
      </c>
      <c r="G25" s="18" t="s">
        <v>173</v>
      </c>
      <c r="H25" s="18" t="str">
        <f t="shared" si="0"/>
        <v>CatastróficoMuy alta</v>
      </c>
      <c r="I25" s="21" t="s">
        <v>99</v>
      </c>
      <c r="K25" s="13" t="s">
        <v>83</v>
      </c>
      <c r="L25" s="13" t="s">
        <v>86</v>
      </c>
      <c r="M25" s="13" t="s">
        <v>87</v>
      </c>
      <c r="N25" s="30" t="str">
        <f t="shared" si="1"/>
        <v>CorrectivoOcasionalManual</v>
      </c>
      <c r="O25" s="6" t="s">
        <v>91</v>
      </c>
    </row>
    <row r="26" spans="2:15" ht="14" x14ac:dyDescent="0.3">
      <c r="B26" s="16" t="s">
        <v>76</v>
      </c>
      <c r="C26" s="16" t="s">
        <v>266</v>
      </c>
      <c r="F26" s="17" t="s">
        <v>8</v>
      </c>
      <c r="G26" s="18" t="s">
        <v>173</v>
      </c>
      <c r="H26" s="18" t="str">
        <f t="shared" si="0"/>
        <v>InsignificanteMuy alta</v>
      </c>
      <c r="I26" s="19" t="s">
        <v>97</v>
      </c>
      <c r="K26" s="13" t="s">
        <v>82</v>
      </c>
      <c r="L26" s="13" t="s">
        <v>86</v>
      </c>
      <c r="M26" s="13" t="s">
        <v>18</v>
      </c>
      <c r="N26" s="30" t="str">
        <f t="shared" si="1"/>
        <v>DetectivoOcasionalAutomatizado</v>
      </c>
      <c r="O26" s="6" t="s">
        <v>92</v>
      </c>
    </row>
    <row r="27" spans="2:15" ht="14" x14ac:dyDescent="0.3">
      <c r="B27" s="16" t="s">
        <v>64</v>
      </c>
      <c r="C27" s="16" t="s">
        <v>141</v>
      </c>
      <c r="F27" s="17" t="s">
        <v>11</v>
      </c>
      <c r="G27" s="18" t="s">
        <v>173</v>
      </c>
      <c r="H27" s="18" t="str">
        <f t="shared" si="0"/>
        <v>MayorMuy alta</v>
      </c>
      <c r="I27" s="21" t="s">
        <v>99</v>
      </c>
      <c r="K27" s="13" t="s">
        <v>82</v>
      </c>
      <c r="L27" s="13" t="s">
        <v>86</v>
      </c>
      <c r="M27" s="13" t="s">
        <v>87</v>
      </c>
      <c r="N27" s="30" t="str">
        <f t="shared" si="1"/>
        <v>DetectivoOcasionalManual</v>
      </c>
      <c r="O27" s="6" t="s">
        <v>92</v>
      </c>
    </row>
    <row r="28" spans="2:15" ht="14.5" x14ac:dyDescent="0.35">
      <c r="B28" s="16" t="s">
        <v>49</v>
      </c>
      <c r="C28" s="16" t="s">
        <v>126</v>
      </c>
      <c r="F28" s="17" t="s">
        <v>9</v>
      </c>
      <c r="G28" s="18" t="s">
        <v>173</v>
      </c>
      <c r="H28" s="18" t="str">
        <f t="shared" si="0"/>
        <v>MenorMuy alta</v>
      </c>
      <c r="I28" s="20" t="s">
        <v>98</v>
      </c>
      <c r="K28"/>
      <c r="L28"/>
      <c r="M28"/>
      <c r="N28"/>
      <c r="O28"/>
    </row>
    <row r="29" spans="2:15" ht="14.5" x14ac:dyDescent="0.35">
      <c r="B29" s="16" t="s">
        <v>80</v>
      </c>
      <c r="C29" s="16" t="s">
        <v>267</v>
      </c>
      <c r="F29" s="17" t="s">
        <v>10</v>
      </c>
      <c r="G29" s="18" t="s">
        <v>173</v>
      </c>
      <c r="H29" s="18" t="str">
        <f t="shared" si="0"/>
        <v>ModeradoMuy alta</v>
      </c>
      <c r="I29" s="21" t="s">
        <v>99</v>
      </c>
      <c r="K29"/>
      <c r="L29"/>
      <c r="M29"/>
      <c r="N29"/>
      <c r="O29"/>
    </row>
    <row r="30" spans="2:15" ht="14.5" x14ac:dyDescent="0.35">
      <c r="B30" s="16" t="s">
        <v>50</v>
      </c>
      <c r="C30" s="16" t="s">
        <v>127</v>
      </c>
      <c r="F30" s="17" t="s">
        <v>12</v>
      </c>
      <c r="G30" s="18" t="s">
        <v>167</v>
      </c>
      <c r="H30" s="18" t="str">
        <f t="shared" si="0"/>
        <v>CatastróficoMuy baja</v>
      </c>
      <c r="I30" s="19" t="s">
        <v>97</v>
      </c>
      <c r="K30"/>
      <c r="L30"/>
      <c r="M30"/>
      <c r="N30"/>
      <c r="O30"/>
    </row>
    <row r="31" spans="2:15" ht="14.5" x14ac:dyDescent="0.35">
      <c r="B31" s="16" t="s">
        <v>268</v>
      </c>
      <c r="C31" s="16" t="s">
        <v>270</v>
      </c>
      <c r="F31" s="17" t="s">
        <v>8</v>
      </c>
      <c r="G31" s="18" t="s">
        <v>167</v>
      </c>
      <c r="H31" s="18" t="str">
        <f t="shared" si="0"/>
        <v>InsignificanteMuy baja</v>
      </c>
      <c r="I31" s="22" t="s">
        <v>100</v>
      </c>
      <c r="K31"/>
      <c r="L31"/>
      <c r="M31"/>
      <c r="N31"/>
      <c r="O31"/>
    </row>
    <row r="32" spans="2:15" ht="14.5" x14ac:dyDescent="0.35">
      <c r="B32" s="16" t="s">
        <v>269</v>
      </c>
      <c r="C32" s="16" t="s">
        <v>271</v>
      </c>
      <c r="F32" s="17" t="s">
        <v>11</v>
      </c>
      <c r="G32" s="18" t="s">
        <v>167</v>
      </c>
      <c r="H32" s="18" t="str">
        <f t="shared" si="0"/>
        <v>MayorMuy baja</v>
      </c>
      <c r="I32" s="19" t="s">
        <v>97</v>
      </c>
      <c r="K32"/>
      <c r="L32"/>
      <c r="M32"/>
      <c r="N32"/>
      <c r="O32"/>
    </row>
    <row r="33" spans="2:15" ht="14.5" x14ac:dyDescent="0.35">
      <c r="B33" s="16" t="s">
        <v>25</v>
      </c>
      <c r="C33" s="16" t="s">
        <v>272</v>
      </c>
      <c r="F33" s="17" t="s">
        <v>9</v>
      </c>
      <c r="G33" s="18" t="s">
        <v>167</v>
      </c>
      <c r="H33" s="18" t="str">
        <f t="shared" si="0"/>
        <v>MenorMuy baja</v>
      </c>
      <c r="I33" s="22" t="s">
        <v>100</v>
      </c>
      <c r="K33"/>
      <c r="L33"/>
      <c r="M33"/>
      <c r="N33"/>
      <c r="O33"/>
    </row>
    <row r="34" spans="2:15" ht="15" thickBot="1" x14ac:dyDescent="0.4">
      <c r="B34" s="16" t="s">
        <v>53</v>
      </c>
      <c r="C34" s="16" t="s">
        <v>130</v>
      </c>
      <c r="F34" s="23" t="s">
        <v>10</v>
      </c>
      <c r="G34" s="24" t="s">
        <v>167</v>
      </c>
      <c r="H34" s="24" t="str">
        <f t="shared" si="0"/>
        <v>ModeradoMuy baja</v>
      </c>
      <c r="I34" s="41" t="s">
        <v>100</v>
      </c>
      <c r="K34"/>
      <c r="L34"/>
      <c r="M34"/>
      <c r="N34"/>
      <c r="O34"/>
    </row>
    <row r="35" spans="2:15" ht="14.5" x14ac:dyDescent="0.35">
      <c r="B35" s="16" t="s">
        <v>52</v>
      </c>
      <c r="C35" s="16" t="s">
        <v>129</v>
      </c>
      <c r="K35"/>
      <c r="L35"/>
      <c r="M35"/>
      <c r="N35"/>
      <c r="O35"/>
    </row>
    <row r="36" spans="2:15" ht="14.5" x14ac:dyDescent="0.35">
      <c r="B36" s="16" t="s">
        <v>51</v>
      </c>
      <c r="C36" s="16" t="s">
        <v>128</v>
      </c>
      <c r="K36"/>
      <c r="L36"/>
      <c r="M36"/>
      <c r="N36"/>
      <c r="O36"/>
    </row>
    <row r="37" spans="2:15" x14ac:dyDescent="0.3">
      <c r="B37" s="16" t="s">
        <v>54</v>
      </c>
      <c r="C37" s="16" t="s">
        <v>131</v>
      </c>
    </row>
    <row r="38" spans="2:15" x14ac:dyDescent="0.3">
      <c r="B38" s="16" t="s">
        <v>55</v>
      </c>
      <c r="C38" s="16" t="s">
        <v>132</v>
      </c>
    </row>
    <row r="39" spans="2:15" x14ac:dyDescent="0.3">
      <c r="B39" s="16" t="s">
        <v>57</v>
      </c>
      <c r="C39" s="16" t="s">
        <v>134</v>
      </c>
    </row>
    <row r="40" spans="2:15" x14ac:dyDescent="0.3">
      <c r="B40" s="16" t="s">
        <v>77</v>
      </c>
      <c r="C40" s="16" t="s">
        <v>273</v>
      </c>
    </row>
    <row r="41" spans="2:15" x14ac:dyDescent="0.3">
      <c r="B41" s="16" t="s">
        <v>26</v>
      </c>
      <c r="C41" s="16" t="s">
        <v>274</v>
      </c>
    </row>
    <row r="42" spans="2:15" x14ac:dyDescent="0.3">
      <c r="B42" s="16" t="s">
        <v>78</v>
      </c>
      <c r="C42" s="16" t="s">
        <v>275</v>
      </c>
    </row>
    <row r="43" spans="2:15" x14ac:dyDescent="0.3">
      <c r="B43" s="16" t="s">
        <v>59</v>
      </c>
      <c r="C43" s="16" t="s">
        <v>136</v>
      </c>
    </row>
    <row r="44" spans="2:15" x14ac:dyDescent="0.3">
      <c r="B44" s="16" t="s">
        <v>79</v>
      </c>
      <c r="C44" s="16" t="s">
        <v>276</v>
      </c>
    </row>
    <row r="45" spans="2:15" x14ac:dyDescent="0.3">
      <c r="B45" s="16" t="s">
        <v>65</v>
      </c>
      <c r="C45" s="16" t="s">
        <v>142</v>
      </c>
    </row>
    <row r="46" spans="2:15" x14ac:dyDescent="0.3">
      <c r="B46" s="16" t="s">
        <v>67</v>
      </c>
      <c r="C46" s="16" t="s">
        <v>144</v>
      </c>
    </row>
    <row r="47" spans="2:15" x14ac:dyDescent="0.3">
      <c r="B47" s="16" t="s">
        <v>68</v>
      </c>
      <c r="C47" s="16" t="s">
        <v>145</v>
      </c>
    </row>
    <row r="48" spans="2:15" x14ac:dyDescent="0.3">
      <c r="B48" s="16" t="s">
        <v>70</v>
      </c>
      <c r="C48" s="16" t="s">
        <v>146</v>
      </c>
    </row>
    <row r="49" spans="2:3" x14ac:dyDescent="0.3">
      <c r="B49" s="16" t="s">
        <v>69</v>
      </c>
      <c r="C49" s="16" t="s">
        <v>277</v>
      </c>
    </row>
    <row r="50" spans="2:3" x14ac:dyDescent="0.3">
      <c r="B50" s="16" t="s">
        <v>71</v>
      </c>
      <c r="C50" s="16" t="s">
        <v>147</v>
      </c>
    </row>
    <row r="51" spans="2:3" x14ac:dyDescent="0.3">
      <c r="B51" s="16" t="s">
        <v>58</v>
      </c>
      <c r="C51" s="16" t="s">
        <v>135</v>
      </c>
    </row>
    <row r="52" spans="2:3" x14ac:dyDescent="0.3">
      <c r="B52" s="16" t="s">
        <v>72</v>
      </c>
      <c r="C52" s="16" t="s">
        <v>148</v>
      </c>
    </row>
    <row r="53" spans="2:3" x14ac:dyDescent="0.3">
      <c r="B53" s="16" t="s">
        <v>73</v>
      </c>
      <c r="C53" s="16" t="s">
        <v>149</v>
      </c>
    </row>
    <row r="54" spans="2:3" x14ac:dyDescent="0.3">
      <c r="B54" s="16" t="s">
        <v>27</v>
      </c>
      <c r="C54" s="16" t="s">
        <v>278</v>
      </c>
    </row>
    <row r="55" spans="2:3" x14ac:dyDescent="0.3">
      <c r="B55" s="16" t="s">
        <v>37</v>
      </c>
      <c r="C55" s="16" t="s">
        <v>115</v>
      </c>
    </row>
    <row r="56" spans="2:3" x14ac:dyDescent="0.3">
      <c r="B56" s="16" t="s">
        <v>44</v>
      </c>
      <c r="C56" s="16" t="s">
        <v>122</v>
      </c>
    </row>
    <row r="57" spans="2:3" x14ac:dyDescent="0.3">
      <c r="B57" s="16" t="s">
        <v>66</v>
      </c>
      <c r="C57" s="16" t="s">
        <v>143</v>
      </c>
    </row>
    <row r="58" spans="2:3" x14ac:dyDescent="0.3">
      <c r="B58" s="16" t="s">
        <v>74</v>
      </c>
      <c r="C58" s="16" t="s">
        <v>150</v>
      </c>
    </row>
    <row r="59" spans="2:3" x14ac:dyDescent="0.3">
      <c r="B59" s="16" t="s">
        <v>60</v>
      </c>
      <c r="C59" s="16" t="s">
        <v>137</v>
      </c>
    </row>
  </sheetData>
  <sortState xmlns:xlrd2="http://schemas.microsoft.com/office/spreadsheetml/2017/richdata2" ref="F10:I34">
    <sortCondition ref="G10:G34"/>
  </sortState>
  <mergeCells count="3">
    <mergeCell ref="F1:G1"/>
    <mergeCell ref="H1:I1"/>
    <mergeCell ref="J1:M1"/>
  </mergeCells>
  <conditionalFormatting sqref="O10:O27">
    <cfRule type="containsText" dxfId="6" priority="1" operator="containsText" text="Más que regular">
      <formula>NOT(ISERROR(SEARCH("Más que regular",O10)))</formula>
    </cfRule>
    <cfRule type="containsText" dxfId="5" priority="2" operator="containsText" text="Inexistente">
      <formula>NOT(ISERROR(SEARCH("Inexistente",O10)))</formula>
    </cfRule>
    <cfRule type="containsText" dxfId="4" priority="3" operator="containsText" text="Deficiente">
      <formula>NOT(ISERROR(SEARCH("Deficiente",O10)))</formula>
    </cfRule>
    <cfRule type="containsText" dxfId="3" priority="4" operator="containsText" text="Regular">
      <formula>NOT(ISERROR(SEARCH("Regular",O10)))</formula>
    </cfRule>
    <cfRule type="containsText" dxfId="2" priority="5" operator="containsText" text="óptimo">
      <formula>NOT(ISERROR(SEARCH("óptimo",O10)))</formula>
    </cfRule>
    <cfRule type="containsText" dxfId="1" priority="6" operator="containsText" text="Bueno">
      <formula>NOT(ISERROR(SEARCH("Bueno",O10)))</formula>
    </cfRule>
    <cfRule type="containsText" dxfId="0" priority="7" operator="containsText" text="optimo">
      <formula>NOT(ISERROR(SEARCH("optimo",O10)))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DE RIESGOS</vt:lpstr>
      <vt:lpstr>ANEXOS</vt:lpstr>
      <vt:lpstr>LISTAS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dc:creator>
  <cp:lastModifiedBy>JOHAN SEBASTIAN MENDOZA CAMPO</cp:lastModifiedBy>
  <cp:lastPrinted>2023-02-03T16:44:22Z</cp:lastPrinted>
  <dcterms:created xsi:type="dcterms:W3CDTF">2016-09-14T19:44:15Z</dcterms:created>
  <dcterms:modified xsi:type="dcterms:W3CDTF">2024-07-02T13:17:49Z</dcterms:modified>
</cp:coreProperties>
</file>